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60"/>
  </bookViews>
  <sheets>
    <sheet name="Лист1" sheetId="1" r:id="rId1"/>
  </sheets>
  <definedNames>
    <definedName name="_xlnm.Print_Titles" localSheetId="0">Лист1!$2:$6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7" i="1" l="1"/>
  <c r="W162" i="1"/>
  <c r="U162" i="1"/>
  <c r="O162" i="1"/>
  <c r="O127" i="1"/>
  <c r="W127" i="1" s="1"/>
  <c r="Q127" i="1"/>
  <c r="U127" i="1" l="1"/>
  <c r="M102" i="1"/>
  <c r="N102" i="1"/>
  <c r="L102" i="1"/>
  <c r="Q103" i="1" l="1"/>
  <c r="O103" i="1"/>
  <c r="Q104" i="1"/>
  <c r="O104" i="1"/>
  <c r="Q105" i="1"/>
  <c r="O105" i="1"/>
  <c r="Q106" i="1"/>
  <c r="O106" i="1"/>
  <c r="Q107" i="1"/>
  <c r="O107" i="1"/>
  <c r="Q108" i="1"/>
  <c r="O108" i="1"/>
  <c r="Q109" i="1"/>
  <c r="O109" i="1"/>
  <c r="Q110" i="1"/>
  <c r="O110" i="1"/>
  <c r="Q111" i="1"/>
  <c r="O111" i="1"/>
  <c r="Q112" i="1"/>
  <c r="O112" i="1"/>
  <c r="Q113" i="1"/>
  <c r="O113" i="1"/>
  <c r="Q114" i="1"/>
  <c r="O114" i="1"/>
  <c r="Q115" i="1"/>
  <c r="O115" i="1"/>
  <c r="Q116" i="1"/>
  <c r="O116" i="1"/>
  <c r="V116" i="1" s="1"/>
  <c r="V115" i="1" l="1"/>
  <c r="V114" i="1" s="1"/>
  <c r="V113" i="1" s="1"/>
  <c r="V112" i="1" s="1"/>
  <c r="V111" i="1" s="1"/>
  <c r="V110" i="1" s="1"/>
  <c r="V109" i="1" s="1"/>
  <c r="V108" i="1" s="1"/>
  <c r="V107" i="1" s="1"/>
  <c r="V106" i="1" s="1"/>
  <c r="V105" i="1" s="1"/>
  <c r="V104" i="1" s="1"/>
  <c r="V103" i="1" s="1"/>
  <c r="O102" i="1"/>
  <c r="W110" i="1"/>
  <c r="U116" i="1"/>
  <c r="U115" i="1"/>
  <c r="W114" i="1"/>
  <c r="W112" i="1"/>
  <c r="W104" i="1"/>
  <c r="W106" i="1"/>
  <c r="W108" i="1"/>
  <c r="W116" i="1"/>
  <c r="U114" i="1"/>
  <c r="U110" i="1"/>
  <c r="U108" i="1"/>
  <c r="U106" i="1"/>
  <c r="W113" i="1"/>
  <c r="W109" i="1"/>
  <c r="W105" i="1"/>
  <c r="W115" i="1"/>
  <c r="U113" i="1"/>
  <c r="W111" i="1"/>
  <c r="U109" i="1"/>
  <c r="W107" i="1"/>
  <c r="U105" i="1"/>
  <c r="W103" i="1"/>
  <c r="V102" i="1"/>
  <c r="U112" i="1"/>
  <c r="U104" i="1"/>
  <c r="U111" i="1"/>
  <c r="U107" i="1"/>
  <c r="M152" i="1"/>
  <c r="N152" i="1"/>
  <c r="L152" i="1"/>
  <c r="Q163" i="1"/>
  <c r="O163" i="1"/>
  <c r="V163" i="1" s="1"/>
  <c r="V162" i="1" s="1"/>
  <c r="Q161" i="1"/>
  <c r="O161" i="1"/>
  <c r="Q160" i="1"/>
  <c r="O160" i="1"/>
  <c r="Q158" i="1"/>
  <c r="O158" i="1"/>
  <c r="Q159" i="1"/>
  <c r="O159" i="1"/>
  <c r="V161" i="1" l="1"/>
  <c r="W102" i="1"/>
  <c r="U161" i="1"/>
  <c r="U163" i="1"/>
  <c r="W161" i="1"/>
  <c r="U160" i="1"/>
  <c r="W160" i="1"/>
  <c r="W163" i="1"/>
  <c r="W159" i="1"/>
  <c r="W158" i="1"/>
  <c r="U159" i="1"/>
  <c r="O85" i="1"/>
  <c r="V160" i="1" l="1"/>
  <c r="V159" i="1" s="1"/>
  <c r="V158" i="1" s="1"/>
  <c r="Q195" i="1"/>
  <c r="O195" i="1"/>
  <c r="V195" i="1" s="1"/>
  <c r="Q194" i="1"/>
  <c r="O194" i="1"/>
  <c r="Q193" i="1"/>
  <c r="O193" i="1"/>
  <c r="Q192" i="1"/>
  <c r="O192" i="1"/>
  <c r="Q191" i="1"/>
  <c r="O191" i="1"/>
  <c r="Q190" i="1"/>
  <c r="O190" i="1"/>
  <c r="N189" i="1"/>
  <c r="M189" i="1"/>
  <c r="L189" i="1"/>
  <c r="O176" i="1"/>
  <c r="Q176" i="1"/>
  <c r="Q187" i="1"/>
  <c r="O187" i="1"/>
  <c r="V187" i="1" s="1"/>
  <c r="Q186" i="1"/>
  <c r="O186" i="1"/>
  <c r="Q185" i="1"/>
  <c r="O185" i="1"/>
  <c r="Q184" i="1"/>
  <c r="O184" i="1"/>
  <c r="Q183" i="1"/>
  <c r="O183" i="1"/>
  <c r="Q182" i="1"/>
  <c r="O182" i="1"/>
  <c r="Q181" i="1"/>
  <c r="O181" i="1"/>
  <c r="Q180" i="1"/>
  <c r="O180" i="1"/>
  <c r="N179" i="1"/>
  <c r="M179" i="1"/>
  <c r="L179" i="1"/>
  <c r="Q177" i="1"/>
  <c r="O177" i="1"/>
  <c r="V177" i="1" s="1"/>
  <c r="Q175" i="1"/>
  <c r="O175" i="1"/>
  <c r="Q174" i="1"/>
  <c r="O174" i="1"/>
  <c r="Q173" i="1"/>
  <c r="O173" i="1"/>
  <c r="Q172" i="1"/>
  <c r="O172" i="1"/>
  <c r="Q171" i="1"/>
  <c r="O171" i="1"/>
  <c r="Q170" i="1"/>
  <c r="O170" i="1"/>
  <c r="Q169" i="1"/>
  <c r="O169" i="1"/>
  <c r="N168" i="1"/>
  <c r="M168" i="1"/>
  <c r="L168" i="1"/>
  <c r="Q166" i="1"/>
  <c r="O166" i="1"/>
  <c r="V166" i="1" s="1"/>
  <c r="N165" i="1"/>
  <c r="M165" i="1"/>
  <c r="L165" i="1"/>
  <c r="V176" i="1" l="1"/>
  <c r="V175" i="1" s="1"/>
  <c r="V174" i="1" s="1"/>
  <c r="V173" i="1" s="1"/>
  <c r="V172" i="1" s="1"/>
  <c r="V171" i="1" s="1"/>
  <c r="V170" i="1" s="1"/>
  <c r="V169" i="1" s="1"/>
  <c r="W194" i="1"/>
  <c r="W176" i="1"/>
  <c r="W175" i="1"/>
  <c r="U193" i="1"/>
  <c r="W190" i="1"/>
  <c r="O179" i="1"/>
  <c r="V179" i="1" s="1"/>
  <c r="W169" i="1"/>
  <c r="W180" i="1"/>
  <c r="W182" i="1"/>
  <c r="W184" i="1"/>
  <c r="W186" i="1"/>
  <c r="V186" i="1"/>
  <c r="V185" i="1" s="1"/>
  <c r="V184" i="1" s="1"/>
  <c r="V183" i="1" s="1"/>
  <c r="V182" i="1" s="1"/>
  <c r="V181" i="1" s="1"/>
  <c r="V180" i="1" s="1"/>
  <c r="U176" i="1"/>
  <c r="U181" i="1"/>
  <c r="W195" i="1"/>
  <c r="W193" i="1"/>
  <c r="U192" i="1"/>
  <c r="W185" i="1"/>
  <c r="U184" i="1"/>
  <c r="W181" i="1"/>
  <c r="U180" i="1"/>
  <c r="O189" i="1"/>
  <c r="V189" i="1" s="1"/>
  <c r="W191" i="1"/>
  <c r="U190" i="1"/>
  <c r="W192" i="1"/>
  <c r="U194" i="1"/>
  <c r="U191" i="1"/>
  <c r="V194" i="1"/>
  <c r="V193" i="1" s="1"/>
  <c r="V192" i="1" s="1"/>
  <c r="V191" i="1" s="1"/>
  <c r="V190" i="1" s="1"/>
  <c r="W174" i="1"/>
  <c r="U173" i="1"/>
  <c r="U171" i="1"/>
  <c r="W183" i="1"/>
  <c r="U185" i="1"/>
  <c r="W187" i="1"/>
  <c r="U182" i="1"/>
  <c r="U186" i="1"/>
  <c r="U183" i="1"/>
  <c r="U174" i="1"/>
  <c r="W170" i="1"/>
  <c r="W171" i="1"/>
  <c r="W173" i="1"/>
  <c r="W166" i="1"/>
  <c r="W165" i="1" s="1"/>
  <c r="U169" i="1"/>
  <c r="U170" i="1"/>
  <c r="W172" i="1"/>
  <c r="W177" i="1"/>
  <c r="U175" i="1"/>
  <c r="O168" i="1"/>
  <c r="V168" i="1" s="1"/>
  <c r="U172" i="1"/>
  <c r="U166" i="1"/>
  <c r="O165" i="1"/>
  <c r="V165" i="1" s="1"/>
  <c r="Q157" i="1"/>
  <c r="O157" i="1"/>
  <c r="Q156" i="1"/>
  <c r="O156" i="1"/>
  <c r="Q155" i="1"/>
  <c r="O155" i="1"/>
  <c r="Q154" i="1"/>
  <c r="O154" i="1"/>
  <c r="Q153" i="1"/>
  <c r="O153" i="1"/>
  <c r="O138" i="1"/>
  <c r="O139" i="1"/>
  <c r="O140" i="1"/>
  <c r="Q140" i="1"/>
  <c r="Q139" i="1"/>
  <c r="Q138" i="1"/>
  <c r="Q150" i="1"/>
  <c r="O150" i="1"/>
  <c r="V150" i="1" s="1"/>
  <c r="Q149" i="1"/>
  <c r="O149" i="1"/>
  <c r="Q148" i="1"/>
  <c r="O148" i="1"/>
  <c r="Q147" i="1"/>
  <c r="O147" i="1"/>
  <c r="Q146" i="1"/>
  <c r="O146" i="1"/>
  <c r="Q145" i="1"/>
  <c r="O145" i="1"/>
  <c r="Q144" i="1"/>
  <c r="O144" i="1"/>
  <c r="N143" i="1"/>
  <c r="M143" i="1"/>
  <c r="L143" i="1"/>
  <c r="O152" i="1" l="1"/>
  <c r="V152" i="1" s="1"/>
  <c r="U147" i="1"/>
  <c r="W138" i="1"/>
  <c r="W189" i="1"/>
  <c r="W179" i="1"/>
  <c r="W139" i="1"/>
  <c r="W140" i="1"/>
  <c r="W168" i="1"/>
  <c r="U144" i="1"/>
  <c r="U140" i="1"/>
  <c r="U139" i="1"/>
  <c r="O143" i="1"/>
  <c r="V143" i="1" s="1"/>
  <c r="W153" i="1"/>
  <c r="W157" i="1"/>
  <c r="U138" i="1"/>
  <c r="W146" i="1"/>
  <c r="U148" i="1"/>
  <c r="W150" i="1"/>
  <c r="U155" i="1"/>
  <c r="W156" i="1"/>
  <c r="U146" i="1"/>
  <c r="W154" i="1"/>
  <c r="U153" i="1"/>
  <c r="W155" i="1"/>
  <c r="U157" i="1"/>
  <c r="U154" i="1"/>
  <c r="V149" i="1"/>
  <c r="V148" i="1" s="1"/>
  <c r="V147" i="1" s="1"/>
  <c r="V146" i="1" s="1"/>
  <c r="V145" i="1" s="1"/>
  <c r="V144" i="1" s="1"/>
  <c r="W145" i="1"/>
  <c r="W149" i="1"/>
  <c r="U145" i="1"/>
  <c r="W147" i="1"/>
  <c r="U149" i="1"/>
  <c r="W144" i="1"/>
  <c r="W148" i="1"/>
  <c r="Q126" i="1"/>
  <c r="O126" i="1"/>
  <c r="V126" i="1" s="1"/>
  <c r="W152" i="1" l="1"/>
  <c r="W126" i="1"/>
  <c r="W143" i="1"/>
  <c r="Q141" i="1"/>
  <c r="O141" i="1"/>
  <c r="V141" i="1" s="1"/>
  <c r="V140" i="1" s="1"/>
  <c r="V139" i="1" s="1"/>
  <c r="V138" i="1" s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N130" i="1"/>
  <c r="M130" i="1"/>
  <c r="L130" i="1"/>
  <c r="Q99" i="1"/>
  <c r="Q100" i="1"/>
  <c r="O99" i="1"/>
  <c r="O100" i="1"/>
  <c r="Q128" i="1"/>
  <c r="O128" i="1"/>
  <c r="V128" i="1" s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N118" i="1"/>
  <c r="M118" i="1"/>
  <c r="L118" i="1"/>
  <c r="Q88" i="1"/>
  <c r="Q89" i="1"/>
  <c r="O88" i="1"/>
  <c r="O8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N91" i="1"/>
  <c r="M91" i="1"/>
  <c r="L91" i="1"/>
  <c r="Q87" i="1"/>
  <c r="O87" i="1"/>
  <c r="Q86" i="1"/>
  <c r="O86" i="1"/>
  <c r="Q85" i="1"/>
  <c r="Q84" i="1"/>
  <c r="O84" i="1"/>
  <c r="Q83" i="1"/>
  <c r="O83" i="1"/>
  <c r="Q82" i="1"/>
  <c r="O82" i="1"/>
  <c r="Q81" i="1"/>
  <c r="O81" i="1"/>
  <c r="N80" i="1"/>
  <c r="M80" i="1"/>
  <c r="L80" i="1"/>
  <c r="Q78" i="1"/>
  <c r="O78" i="1"/>
  <c r="V78" i="1" s="1"/>
  <c r="Q77" i="1"/>
  <c r="O77" i="1"/>
  <c r="N76" i="1"/>
  <c r="M76" i="1"/>
  <c r="L76" i="1"/>
  <c r="U99" i="1" l="1"/>
  <c r="U100" i="1"/>
  <c r="V100" i="1"/>
  <c r="V99" i="1" s="1"/>
  <c r="V98" i="1" s="1"/>
  <c r="V97" i="1" s="1"/>
  <c r="V96" i="1" s="1"/>
  <c r="V95" i="1" s="1"/>
  <c r="V94" i="1" s="1"/>
  <c r="V93" i="1" s="1"/>
  <c r="V92" i="1" s="1"/>
  <c r="V89" i="1"/>
  <c r="V88" i="1" s="1"/>
  <c r="V87" i="1" s="1"/>
  <c r="V86" i="1" s="1"/>
  <c r="V85" i="1" s="1"/>
  <c r="V84" i="1" s="1"/>
  <c r="V83" i="1" s="1"/>
  <c r="V82" i="1" s="1"/>
  <c r="V81" i="1" s="1"/>
  <c r="V137" i="1"/>
  <c r="V136" i="1" s="1"/>
  <c r="V135" i="1" s="1"/>
  <c r="V134" i="1" s="1"/>
  <c r="V133" i="1" s="1"/>
  <c r="V132" i="1" s="1"/>
  <c r="V131" i="1" s="1"/>
  <c r="W136" i="1"/>
  <c r="U135" i="1"/>
  <c r="V125" i="1"/>
  <c r="V124" i="1" s="1"/>
  <c r="V123" i="1" s="1"/>
  <c r="V122" i="1" s="1"/>
  <c r="V121" i="1" s="1"/>
  <c r="V120" i="1" s="1"/>
  <c r="V119" i="1" s="1"/>
  <c r="U132" i="1"/>
  <c r="W131" i="1"/>
  <c r="W137" i="1"/>
  <c r="W132" i="1"/>
  <c r="W133" i="1"/>
  <c r="W135" i="1"/>
  <c r="U131" i="1"/>
  <c r="U136" i="1"/>
  <c r="W100" i="1"/>
  <c r="W120" i="1"/>
  <c r="W124" i="1"/>
  <c r="W128" i="1"/>
  <c r="W99" i="1"/>
  <c r="W121" i="1"/>
  <c r="W125" i="1"/>
  <c r="U93" i="1"/>
  <c r="W95" i="1"/>
  <c r="U124" i="1"/>
  <c r="U123" i="1"/>
  <c r="W122" i="1"/>
  <c r="U120" i="1"/>
  <c r="U119" i="1"/>
  <c r="W134" i="1"/>
  <c r="W141" i="1"/>
  <c r="U133" i="1"/>
  <c r="U137" i="1"/>
  <c r="O130" i="1"/>
  <c r="V130" i="1" s="1"/>
  <c r="U134" i="1"/>
  <c r="W98" i="1"/>
  <c r="U96" i="1"/>
  <c r="U92" i="1"/>
  <c r="W83" i="1"/>
  <c r="W89" i="1"/>
  <c r="W119" i="1"/>
  <c r="U121" i="1"/>
  <c r="W123" i="1"/>
  <c r="U125" i="1"/>
  <c r="O118" i="1"/>
  <c r="V118" i="1" s="1"/>
  <c r="U122" i="1"/>
  <c r="U88" i="1"/>
  <c r="U95" i="1"/>
  <c r="W94" i="1"/>
  <c r="U97" i="1"/>
  <c r="W88" i="1"/>
  <c r="U87" i="1"/>
  <c r="U86" i="1"/>
  <c r="O76" i="1"/>
  <c r="V76" i="1" s="1"/>
  <c r="U83" i="1"/>
  <c r="W92" i="1"/>
  <c r="U94" i="1"/>
  <c r="W96" i="1"/>
  <c r="U98" i="1"/>
  <c r="O91" i="1"/>
  <c r="V91" i="1" s="1"/>
  <c r="W93" i="1"/>
  <c r="W97" i="1"/>
  <c r="U82" i="1"/>
  <c r="W87" i="1"/>
  <c r="W84" i="1"/>
  <c r="O80" i="1"/>
  <c r="V80" i="1" s="1"/>
  <c r="W86" i="1"/>
  <c r="U81" i="1"/>
  <c r="U85" i="1"/>
  <c r="W81" i="1"/>
  <c r="W85" i="1"/>
  <c r="W82" i="1"/>
  <c r="U84" i="1"/>
  <c r="U77" i="1"/>
  <c r="V77" i="1"/>
  <c r="W78" i="1"/>
  <c r="U78" i="1"/>
  <c r="W77" i="1"/>
  <c r="Q74" i="1"/>
  <c r="O74" i="1"/>
  <c r="N73" i="1"/>
  <c r="M73" i="1"/>
  <c r="L73" i="1"/>
  <c r="Q71" i="1"/>
  <c r="O71" i="1"/>
  <c r="V71" i="1" s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N63" i="1"/>
  <c r="M63" i="1"/>
  <c r="L63" i="1"/>
  <c r="I56" i="1"/>
  <c r="W130" i="1" l="1"/>
  <c r="W118" i="1"/>
  <c r="W74" i="1"/>
  <c r="W73" i="1" s="1"/>
  <c r="W91" i="1"/>
  <c r="U65" i="1"/>
  <c r="W69" i="1"/>
  <c r="O73" i="1"/>
  <c r="V73" i="1" s="1"/>
  <c r="V74" i="1"/>
  <c r="W80" i="1"/>
  <c r="W76" i="1"/>
  <c r="U74" i="1"/>
  <c r="U68" i="1"/>
  <c r="U64" i="1"/>
  <c r="W64" i="1"/>
  <c r="W66" i="1"/>
  <c r="W68" i="1"/>
  <c r="W65" i="1"/>
  <c r="W70" i="1"/>
  <c r="U69" i="1"/>
  <c r="W71" i="1"/>
  <c r="V70" i="1"/>
  <c r="V69" i="1" s="1"/>
  <c r="V68" i="1" s="1"/>
  <c r="V67" i="1" s="1"/>
  <c r="V66" i="1" s="1"/>
  <c r="V65" i="1" s="1"/>
  <c r="V64" i="1" s="1"/>
  <c r="U66" i="1"/>
  <c r="W67" i="1"/>
  <c r="O63" i="1"/>
  <c r="V63" i="1" s="1"/>
  <c r="U67" i="1"/>
  <c r="Q61" i="1"/>
  <c r="O61" i="1"/>
  <c r="V61" i="1" s="1"/>
  <c r="N60" i="1"/>
  <c r="M60" i="1"/>
  <c r="L60" i="1"/>
  <c r="W61" i="1" l="1"/>
  <c r="W63" i="1"/>
  <c r="U61" i="1"/>
  <c r="O60" i="1"/>
  <c r="V60" i="1" s="1"/>
  <c r="I50" i="1"/>
  <c r="Q58" i="1"/>
  <c r="O58" i="1"/>
  <c r="V58" i="1" s="1"/>
  <c r="Q57" i="1"/>
  <c r="O57" i="1"/>
  <c r="N56" i="1"/>
  <c r="M56" i="1"/>
  <c r="L56" i="1"/>
  <c r="Q54" i="1"/>
  <c r="O54" i="1"/>
  <c r="V54" i="1" s="1"/>
  <c r="Q53" i="1"/>
  <c r="O53" i="1"/>
  <c r="Q52" i="1"/>
  <c r="O52" i="1"/>
  <c r="Q51" i="1"/>
  <c r="O51" i="1"/>
  <c r="N50" i="1"/>
  <c r="M50" i="1"/>
  <c r="L50" i="1"/>
  <c r="U52" i="1" l="1"/>
  <c r="U58" i="1"/>
  <c r="W57" i="1"/>
  <c r="W60" i="1"/>
  <c r="W53" i="1"/>
  <c r="W58" i="1"/>
  <c r="U51" i="1"/>
  <c r="U57" i="1"/>
  <c r="W52" i="1"/>
  <c r="V57" i="1"/>
  <c r="O56" i="1"/>
  <c r="V56" i="1" s="1"/>
  <c r="W54" i="1"/>
  <c r="W51" i="1"/>
  <c r="U53" i="1"/>
  <c r="O50" i="1"/>
  <c r="V50" i="1" s="1"/>
  <c r="V53" i="1"/>
  <c r="V52" i="1" s="1"/>
  <c r="V51" i="1" s="1"/>
  <c r="W56" i="1" l="1"/>
  <c r="W50" i="1"/>
  <c r="Q48" i="1"/>
  <c r="O48" i="1"/>
  <c r="V48" i="1" s="1"/>
  <c r="Q47" i="1"/>
  <c r="O47" i="1"/>
  <c r="Q46" i="1"/>
  <c r="O46" i="1"/>
  <c r="Q45" i="1"/>
  <c r="O45" i="1"/>
  <c r="Q44" i="1"/>
  <c r="O44" i="1"/>
  <c r="N43" i="1"/>
  <c r="M43" i="1"/>
  <c r="L43" i="1"/>
  <c r="Q41" i="1"/>
  <c r="O41" i="1"/>
  <c r="V41" i="1" s="1"/>
  <c r="Q40" i="1"/>
  <c r="O40" i="1"/>
  <c r="Q39" i="1"/>
  <c r="O39" i="1"/>
  <c r="N38" i="1"/>
  <c r="M38" i="1"/>
  <c r="L38" i="1"/>
  <c r="U45" i="1" l="1"/>
  <c r="U44" i="1"/>
  <c r="U46" i="1"/>
  <c r="W45" i="1"/>
  <c r="W46" i="1"/>
  <c r="W48" i="1"/>
  <c r="W44" i="1"/>
  <c r="O43" i="1"/>
  <c r="V43" i="1" s="1"/>
  <c r="V47" i="1"/>
  <c r="V46" i="1" s="1"/>
  <c r="V45" i="1" s="1"/>
  <c r="V44" i="1" s="1"/>
  <c r="W47" i="1"/>
  <c r="U47" i="1"/>
  <c r="W41" i="1"/>
  <c r="U40" i="1"/>
  <c r="W40" i="1"/>
  <c r="U39" i="1"/>
  <c r="W39" i="1"/>
  <c r="V40" i="1"/>
  <c r="V39" i="1" s="1"/>
  <c r="O38" i="1"/>
  <c r="V38" i="1" s="1"/>
  <c r="W43" i="1" l="1"/>
  <c r="W38" i="1"/>
  <c r="Q36" i="1" l="1"/>
  <c r="O36" i="1"/>
  <c r="V36" i="1" s="1"/>
  <c r="Q35" i="1"/>
  <c r="O35" i="1"/>
  <c r="Q34" i="1"/>
  <c r="O34" i="1"/>
  <c r="Q33" i="1"/>
  <c r="O33" i="1"/>
  <c r="N32" i="1"/>
  <c r="M32" i="1"/>
  <c r="L32" i="1"/>
  <c r="Q30" i="1"/>
  <c r="O30" i="1"/>
  <c r="V30" i="1" s="1"/>
  <c r="Q29" i="1"/>
  <c r="O29" i="1"/>
  <c r="Q28" i="1"/>
  <c r="O28" i="1"/>
  <c r="Q27" i="1"/>
  <c r="O27" i="1"/>
  <c r="Q26" i="1"/>
  <c r="O26" i="1"/>
  <c r="Q25" i="1"/>
  <c r="O25" i="1"/>
  <c r="Q24" i="1"/>
  <c r="O24" i="1"/>
  <c r="N23" i="1"/>
  <c r="M23" i="1"/>
  <c r="L23" i="1"/>
  <c r="Q21" i="1"/>
  <c r="O21" i="1"/>
  <c r="V21" i="1" s="1"/>
  <c r="Q20" i="1"/>
  <c r="O20" i="1"/>
  <c r="Q19" i="1"/>
  <c r="O19" i="1"/>
  <c r="Q18" i="1"/>
  <c r="O18" i="1"/>
  <c r="N17" i="1"/>
  <c r="M17" i="1"/>
  <c r="L17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N8" i="1"/>
  <c r="M8" i="1"/>
  <c r="L8" i="1"/>
  <c r="O32" i="1" l="1"/>
  <c r="V32" i="1" s="1"/>
  <c r="V29" i="1"/>
  <c r="V28" i="1" s="1"/>
  <c r="V27" i="1" s="1"/>
  <c r="V26" i="1" s="1"/>
  <c r="V25" i="1" s="1"/>
  <c r="V24" i="1" s="1"/>
  <c r="W14" i="1"/>
  <c r="U24" i="1"/>
  <c r="O8" i="1"/>
  <c r="V8" i="1" s="1"/>
  <c r="U25" i="1"/>
  <c r="U11" i="1"/>
  <c r="W10" i="1"/>
  <c r="W12" i="1"/>
  <c r="W15" i="1"/>
  <c r="U19" i="1"/>
  <c r="W25" i="1"/>
  <c r="W26" i="1"/>
  <c r="W28" i="1"/>
  <c r="W34" i="1"/>
  <c r="W18" i="1"/>
  <c r="W35" i="1"/>
  <c r="W13" i="1"/>
  <c r="V15" i="1"/>
  <c r="V14" i="1" s="1"/>
  <c r="U34" i="1"/>
  <c r="U18" i="1"/>
  <c r="W29" i="1"/>
  <c r="W30" i="1"/>
  <c r="U33" i="1"/>
  <c r="U35" i="1"/>
  <c r="U12" i="1"/>
  <c r="W9" i="1"/>
  <c r="W19" i="1"/>
  <c r="W20" i="1"/>
  <c r="W24" i="1"/>
  <c r="U28" i="1"/>
  <c r="U29" i="1"/>
  <c r="W36" i="1"/>
  <c r="W33" i="1"/>
  <c r="V35" i="1"/>
  <c r="V34" i="1" s="1"/>
  <c r="V33" i="1" s="1"/>
  <c r="U26" i="1"/>
  <c r="W27" i="1"/>
  <c r="O23" i="1"/>
  <c r="V23" i="1" s="1"/>
  <c r="W21" i="1"/>
  <c r="U20" i="1"/>
  <c r="V20" i="1"/>
  <c r="V19" i="1" s="1"/>
  <c r="V18" i="1" s="1"/>
  <c r="O17" i="1"/>
  <c r="V17" i="1" s="1"/>
  <c r="U9" i="1"/>
  <c r="W11" i="1"/>
  <c r="U13" i="1"/>
  <c r="U10" i="1"/>
  <c r="U14" i="1"/>
  <c r="V13" i="1" l="1"/>
  <c r="V12" i="1" s="1"/>
  <c r="V11" i="1" s="1"/>
  <c r="V10" i="1" s="1"/>
  <c r="V9" i="1" s="1"/>
  <c r="W17" i="1"/>
  <c r="W23" i="1"/>
  <c r="W8" i="1"/>
  <c r="W32" i="1"/>
  <c r="V157" i="1"/>
  <c r="V156" i="1" s="1"/>
  <c r="V155" i="1" s="1"/>
  <c r="V154" i="1" s="1"/>
  <c r="V153" i="1" s="1"/>
</calcChain>
</file>

<file path=xl/sharedStrings.xml><?xml version="1.0" encoding="utf-8"?>
<sst xmlns="http://schemas.openxmlformats.org/spreadsheetml/2006/main" count="900" uniqueCount="501">
  <si>
    <t>Т-1, 
МВА</t>
  </si>
  <si>
    <t>Т-2, 
МВА</t>
  </si>
  <si>
    <t>Т-3, 
МВА</t>
  </si>
  <si>
    <t>1</t>
  </si>
  <si>
    <t>1.1</t>
  </si>
  <si>
    <t>1.2</t>
  </si>
  <si>
    <t>1.3</t>
  </si>
  <si>
    <t>МВА</t>
  </si>
  <si>
    <t>мин.</t>
  </si>
  <si>
    <t>1.4</t>
  </si>
  <si>
    <t>АС-70</t>
  </si>
  <si>
    <t>1.5</t>
  </si>
  <si>
    <t>АС-50
АС-70</t>
  </si>
  <si>
    <t>1.6</t>
  </si>
  <si>
    <t>1.7</t>
  </si>
  <si>
    <t>1,8</t>
  </si>
  <si>
    <t>АС-70
АС-95</t>
  </si>
  <si>
    <t>ПС "Южная"</t>
  </si>
  <si>
    <t>АС-50
АС-70
АС-95</t>
  </si>
  <si>
    <t>АС-35</t>
  </si>
  <si>
    <t>АС-35,</t>
  </si>
  <si>
    <t>АС-35
АС-70
АС-95</t>
  </si>
  <si>
    <t>АС-95</t>
  </si>
  <si>
    <t>АС-50</t>
  </si>
  <si>
    <t>12,7</t>
  </si>
  <si>
    <t>1.8</t>
  </si>
  <si>
    <t>20</t>
  </si>
  <si>
    <t>16</t>
  </si>
  <si>
    <t>ПС "Ишимская"</t>
  </si>
  <si>
    <t>1.9</t>
  </si>
  <si>
    <t>1.10</t>
  </si>
  <si>
    <t>Красносельская - Культура</t>
  </si>
  <si>
    <t>39,85
20,89</t>
  </si>
  <si>
    <t>ПС "Культура"</t>
  </si>
  <si>
    <t>Культура - Гвардеец</t>
  </si>
  <si>
    <t>ПС "Гвардеец"</t>
  </si>
  <si>
    <t>ПС "Васильевка"</t>
  </si>
  <si>
    <t>Гвардеец - Васильевка</t>
  </si>
  <si>
    <t>ПС "Дорогино"</t>
  </si>
  <si>
    <t>Васильевка -Дорогино</t>
  </si>
  <si>
    <t>Дорогино - Каменка</t>
  </si>
  <si>
    <t>ПС "Каменка"</t>
  </si>
  <si>
    <t>ПС "Белгородка"</t>
  </si>
  <si>
    <t>Каменка - Белгородка</t>
  </si>
  <si>
    <t>14</t>
  </si>
  <si>
    <t>Белгородка - Айдабол</t>
  </si>
  <si>
    <t>ПС "Пригородная"</t>
  </si>
  <si>
    <t>ПС "Сергеевка"</t>
  </si>
  <si>
    <t>ПС "Самарка"</t>
  </si>
  <si>
    <t>ПС "Алгабас"</t>
  </si>
  <si>
    <t>АГПП - Сергеевка</t>
  </si>
  <si>
    <t>Сергеевка - Самарка</t>
  </si>
  <si>
    <t xml:space="preserve"> Самарка - Алгабас</t>
  </si>
  <si>
    <t>ПС "Садовая"</t>
  </si>
  <si>
    <t>ПС "Борисовка"</t>
  </si>
  <si>
    <t>ПС "Покровка"</t>
  </si>
  <si>
    <t>ПС "Отан"</t>
  </si>
  <si>
    <t>ПС "Спасская"</t>
  </si>
  <si>
    <t>АГПП - Садовая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</si>
  <si>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</si>
  <si>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</si>
  <si>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</si>
  <si>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</si>
  <si>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</si>
  <si>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</si>
  <si>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ПС "Шуйская"</t>
  </si>
  <si>
    <t>ПС "Победа"</t>
  </si>
  <si>
    <t>ПС "Бараккульская"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</si>
  <si>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</si>
  <si>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</si>
  <si>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</si>
  <si>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</si>
  <si>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АС-35
АС-70</t>
  </si>
  <si>
    <t>14
3,5</t>
  </si>
  <si>
    <t>14,4
0,62</t>
  </si>
  <si>
    <t>12,55
0,63</t>
  </si>
  <si>
    <t xml:space="preserve">
14
17
47,3
</t>
  </si>
  <si>
    <t>26,95
78,2
13,7</t>
  </si>
  <si>
    <t>56,5
31,146</t>
  </si>
  <si>
    <t>ПС "Отрадное"</t>
  </si>
  <si>
    <t xml:space="preserve">АС-95,
</t>
  </si>
  <si>
    <t>21,5</t>
  </si>
  <si>
    <t>АС-35
АС-50
АС-70
АС-95</t>
  </si>
  <si>
    <t>ПС "Владимировка"</t>
  </si>
  <si>
    <t>ПС "Богородка"</t>
  </si>
  <si>
    <t>ПС "Поляна"</t>
  </si>
  <si>
    <t>ПС "Свободная"</t>
  </si>
  <si>
    <t>Веселовская - Владимировка</t>
  </si>
  <si>
    <t>Владимировка - Богородка</t>
  </si>
  <si>
    <t>2АС-70</t>
  </si>
  <si>
    <t>Богородка - Свободная</t>
  </si>
  <si>
    <t>Балкашино - Свободная</t>
  </si>
  <si>
    <t>13,4</t>
  </si>
  <si>
    <t>ПС "Приозерная"</t>
  </si>
  <si>
    <t>ПС "Лесная"</t>
  </si>
  <si>
    <t>Приозерная - Лесная</t>
  </si>
  <si>
    <t>Балкашино - Лесная</t>
  </si>
  <si>
    <t>АС-70,</t>
  </si>
  <si>
    <t xml:space="preserve">АС-70,
</t>
  </si>
  <si>
    <t>ПС "Сандыктау"</t>
  </si>
  <si>
    <t>ПС "Заводская"</t>
  </si>
  <si>
    <t>ПС "Фурманова"</t>
  </si>
  <si>
    <t>Тасты-Талды - Фурманова</t>
  </si>
  <si>
    <t>ПС "Валиханова"</t>
  </si>
  <si>
    <t>ПС "Львовская"</t>
  </si>
  <si>
    <t>Валиханова - Львовская</t>
  </si>
  <si>
    <t>МКТП "Львовский ХПП"</t>
  </si>
  <si>
    <t>Львовская - Пригородная</t>
  </si>
  <si>
    <t>17,3</t>
  </si>
  <si>
    <t>Пригородная - Южная</t>
  </si>
  <si>
    <t>Державинская - Пригородная</t>
  </si>
  <si>
    <t>Державинская -
 Южная</t>
  </si>
  <si>
    <t>18,7
3</t>
  </si>
  <si>
    <t>113,7
3</t>
  </si>
  <si>
    <t>81,83
19,34</t>
  </si>
  <si>
    <t>ПС "Донская"</t>
  </si>
  <si>
    <t>Державинская - Донская</t>
  </si>
  <si>
    <t>29,1
9,3</t>
  </si>
  <si>
    <t>ПС "Титова"</t>
  </si>
  <si>
    <t>ПС "Отрадная"</t>
  </si>
  <si>
    <t>Пятигорская -
 Отрадная</t>
  </si>
  <si>
    <t>МКТП 35/0,4 кВ "Кенский ХПП"</t>
  </si>
  <si>
    <t>ПС "Шолаксанды"</t>
  </si>
  <si>
    <t>Отрадная - 
Шолаксанды</t>
  </si>
  <si>
    <t>ПС "Братолюбовка"</t>
  </si>
  <si>
    <t>Шолаксанды - Братолюбовка</t>
  </si>
  <si>
    <t>26,2</t>
  </si>
  <si>
    <t>ПС "Тассуат"</t>
  </si>
  <si>
    <t>Братолюбовка - 
Тассуат</t>
  </si>
  <si>
    <t>ПС "Нахимовская"</t>
  </si>
  <si>
    <t>Тассуат - 
Нахимовская</t>
  </si>
  <si>
    <t>МКТП 35/0,4 кВ "Пионерлагерь"</t>
  </si>
  <si>
    <t>Державинская - Нахимовская</t>
  </si>
  <si>
    <t>24
49
25,119</t>
  </si>
  <si>
    <t xml:space="preserve">АС-50,
</t>
  </si>
  <si>
    <t>ПС "Баранкуль"</t>
  </si>
  <si>
    <t>ПС "Ростовская"</t>
  </si>
  <si>
    <t>МКТП 35/0,4 кВ "Отделение Бопалак"</t>
  </si>
  <si>
    <t>МКТП 35/0,4 кВ "Коксай"</t>
  </si>
  <si>
    <t>ПС "Казгородок"</t>
  </si>
  <si>
    <t>МТП 35/0,4 кВ
 "Кызыл Ту"</t>
  </si>
  <si>
    <t>ПС "Лозовая"</t>
  </si>
  <si>
    <t>1.11</t>
  </si>
  <si>
    <t>ПС "Ленина"</t>
  </si>
  <si>
    <t>ПС "Кийма"</t>
  </si>
  <si>
    <t>1.12</t>
  </si>
  <si>
    <t>1.13</t>
  </si>
  <si>
    <t>1.14</t>
  </si>
  <si>
    <t>ПС "Подгорная"</t>
  </si>
  <si>
    <t>ПС "Жаксынская"</t>
  </si>
  <si>
    <t>Державинская - Баранкуль</t>
  </si>
  <si>
    <t>Баранкуль - Нахимовская</t>
  </si>
  <si>
    <t>Баранкуь -
 Ростовская</t>
  </si>
  <si>
    <t>Ростовская - 
Ишимская</t>
  </si>
  <si>
    <t>3,1</t>
  </si>
  <si>
    <t>Ишимская - Лозовая</t>
  </si>
  <si>
    <t>Лозовая - Ленина</t>
  </si>
  <si>
    <t>Ленина - Кийма</t>
  </si>
  <si>
    <t>ПС "Новая"</t>
  </si>
  <si>
    <t>Кийма - Новая</t>
  </si>
  <si>
    <t>Кийма - Подгорная</t>
  </si>
  <si>
    <t>Подгорная - Жаксынская</t>
  </si>
  <si>
    <t>30,1
19,5
121,9
4,4</t>
  </si>
  <si>
    <t xml:space="preserve">АС-35,
</t>
  </si>
  <si>
    <t>ПС "Элеваторная"</t>
  </si>
  <si>
    <t>ПС "Ярославская"</t>
  </si>
  <si>
    <t>ПС "Кировская"</t>
  </si>
  <si>
    <t>ПС "Новокиенка"</t>
  </si>
  <si>
    <t>ПС "Калининская"</t>
  </si>
  <si>
    <t>Жаксы тяговая ф.№1 - Элеваторная</t>
  </si>
  <si>
    <t>Элеваторная - Ярославская</t>
  </si>
  <si>
    <t>Ярославская - Кировская</t>
  </si>
  <si>
    <t>Кировская - Новокиенка</t>
  </si>
  <si>
    <t>Новокиенка - Калининская</t>
  </si>
  <si>
    <t>ПС "Киевская"</t>
  </si>
  <si>
    <t>Калининская - Киевская</t>
  </si>
  <si>
    <t>ПС "Моховая"</t>
  </si>
  <si>
    <t>Калининская - Моховая</t>
  </si>
  <si>
    <t>Новокиенка - Элеваторная</t>
  </si>
  <si>
    <t>18,8</t>
  </si>
  <si>
    <t>11
13</t>
  </si>
  <si>
    <t>АС-50,</t>
  </si>
  <si>
    <t>ПС "Знамя Труда"</t>
  </si>
  <si>
    <t>ПС "Любимовская"</t>
  </si>
  <si>
    <t>МКТП 35/0,4 "Кумайский ХПП"</t>
  </si>
  <si>
    <t>ПС "Рентабельная"</t>
  </si>
  <si>
    <t>АС-35
АС-50
АС-70
АС-95
АС-120</t>
  </si>
  <si>
    <t>Свободная - Любимовская</t>
  </si>
  <si>
    <t>ПС "Красный Запорожец"</t>
  </si>
  <si>
    <t>15,9</t>
  </si>
  <si>
    <t>Знамя Труда - Ярославская</t>
  </si>
  <si>
    <t>Ярославская - Элеваторная</t>
  </si>
  <si>
    <t>10,36
7,23</t>
  </si>
  <si>
    <t>0,308
40,5
40,71
94,03
2,1</t>
  </si>
  <si>
    <t>45
14,8</t>
  </si>
  <si>
    <t>Новая - Кийма</t>
  </si>
  <si>
    <t>Подгораная - Жаксынская</t>
  </si>
  <si>
    <t>92
19,2</t>
  </si>
  <si>
    <t>ПС "Кайракты"</t>
  </si>
  <si>
    <t>ПС "Островская"</t>
  </si>
  <si>
    <t>МКТП 35/4 "Казахский ХПП"</t>
  </si>
  <si>
    <t>Островская - Киевская</t>
  </si>
  <si>
    <t>16,6</t>
  </si>
  <si>
    <t>ПС "Московская"</t>
  </si>
  <si>
    <t>Победа - Московская</t>
  </si>
  <si>
    <t>ПС "ЦРП"</t>
  </si>
  <si>
    <t>ПС "Заречная"</t>
  </si>
  <si>
    <t>ЦРП- Заречная</t>
  </si>
  <si>
    <t>ПС "Дальняя"</t>
  </si>
  <si>
    <t>Заречная - Дальняя</t>
  </si>
  <si>
    <t>ПС "Жаныспай"</t>
  </si>
  <si>
    <t>Дальняя - Жаныспай</t>
  </si>
  <si>
    <t>ПС "Ковыльненский ХПП"</t>
  </si>
  <si>
    <t>2,8</t>
  </si>
  <si>
    <t>ПС "Сурган"</t>
  </si>
  <si>
    <t>МКТП 35/0,4 кВ "Сурганский ХПП"</t>
  </si>
  <si>
    <t>ПС "Есиль-2"</t>
  </si>
  <si>
    <t>Жаныспай - Есиль-2</t>
  </si>
  <si>
    <t>1,9</t>
  </si>
  <si>
    <t>4,98
140,99
5</t>
  </si>
  <si>
    <t xml:space="preserve">АС-70,
СШ-35 кВ АС-95, 
ТТ-100/5 на СМВ-35кВ,
ТТ-300/5 выносные в сторону ПС №Жаныспай" и ПС "Есиль тяговая" на ПС "Есиль - 2"
</t>
  </si>
  <si>
    <t>ПС "Двуречная"</t>
  </si>
  <si>
    <t>Пятигорская - Двуречная</t>
  </si>
  <si>
    <t>МКТП 35/0,4 кВ "Приишимский ХПП"</t>
  </si>
  <si>
    <t>ПС "Карасусская"</t>
  </si>
  <si>
    <t>Двуречная - Карасусская</t>
  </si>
  <si>
    <t>ПС "Комсомольская"</t>
  </si>
  <si>
    <t>Карасусская - Комсомольская</t>
  </si>
  <si>
    <t>30,7</t>
  </si>
  <si>
    <t>Комсомольская - Рентабельная</t>
  </si>
  <si>
    <t>ПС "Курская"</t>
  </si>
  <si>
    <t>Двуречная - Курская</t>
  </si>
  <si>
    <t>Победа - Курская</t>
  </si>
  <si>
    <t>56,5
68,2</t>
  </si>
  <si>
    <t>ПС "Бузулукская"</t>
  </si>
  <si>
    <t>Победа - Бузулукская</t>
  </si>
  <si>
    <t>ПС "Каракольская"</t>
  </si>
  <si>
    <t>Бузулукская - Каракольская</t>
  </si>
  <si>
    <t>ПС "37 лет Октября"</t>
  </si>
  <si>
    <t>Каракольская - 
37 лет Октября</t>
  </si>
  <si>
    <t>ПС "Ейская"</t>
  </si>
  <si>
    <t>37 лет Октября -
Ейская</t>
  </si>
  <si>
    <t>Ейская -
ТП-7</t>
  </si>
  <si>
    <t>9,43</t>
  </si>
  <si>
    <t>Победа - Ейская</t>
  </si>
  <si>
    <t>18,4
95,63</t>
  </si>
  <si>
    <t>ПС "ТП-7"</t>
  </si>
  <si>
    <t xml:space="preserve">Перекатная - Алгабас </t>
  </si>
  <si>
    <t>Балкашино - Сандыктау  цепь правая, левая</t>
  </si>
  <si>
    <t>отпайка на ПС "Заводская" от ВЛ-35 кВ Балкашино - Сандыктау  цепь правая, левая</t>
  </si>
  <si>
    <t>МКТП 35/0,4 кВ "Шойындыколь"</t>
  </si>
  <si>
    <t>МКТП 35/0,4 кВ
 "Ж/с  п.Кенский"</t>
  </si>
  <si>
    <t>ПС "Лен.Комсомола"</t>
  </si>
  <si>
    <t>Тасты-Талды - Лен.Комсомола</t>
  </si>
  <si>
    <t>Лен.Комсомола - Валиханова</t>
  </si>
  <si>
    <t>МКТП 35/0,4 кВ "АЗС ТОО "Инком Плюс"</t>
  </si>
  <si>
    <t>МКТП 35/0,4 кВ "ХПП ТОО "ТНК"</t>
  </si>
  <si>
    <t>МКТП 35/0,4 кВ "ХПП "</t>
  </si>
  <si>
    <t>Любимовская - Красный Запорожец</t>
  </si>
  <si>
    <t>Перекатная - Новая ф.№2</t>
  </si>
  <si>
    <t>МКТП 35/0,4 кВ "ТОО "АЗС Инком Плюс"</t>
  </si>
  <si>
    <t>МКТП 35/0,4 кВ "ЖилСектор Приишимского ХПП"</t>
  </si>
  <si>
    <t>53,85
135,24</t>
  </si>
  <si>
    <t>АС-120</t>
  </si>
  <si>
    <t>23,6</t>
  </si>
  <si>
    <t>28
44,2</t>
  </si>
  <si>
    <t>АС-70
АС-120</t>
  </si>
  <si>
    <t>Целинная - Титова</t>
  </si>
  <si>
    <t>0, 01</t>
  </si>
  <si>
    <t xml:space="preserve">Знамя Труда - ХПП  </t>
  </si>
  <si>
    <t xml:space="preserve">
АС-95
АС-120</t>
  </si>
  <si>
    <t xml:space="preserve">
21,6
2,1</t>
  </si>
  <si>
    <t xml:space="preserve">Есиль тяговая - Свободная </t>
  </si>
  <si>
    <t>АС-50
АС-70
АC-95</t>
  </si>
  <si>
    <t>30,1
9,6
61,8</t>
  </si>
  <si>
    <t xml:space="preserve">
АС-35
АС-50
АС-70
</t>
  </si>
  <si>
    <t>Жаксы - Жаксынская</t>
  </si>
  <si>
    <t xml:space="preserve">АС-50 </t>
  </si>
  <si>
    <t>МКТП-35/0,4кВ (ТОО "Жол Куралыс" асфальтный завод)</t>
  </si>
  <si>
    <t>27,1
42,76
72,28</t>
  </si>
  <si>
    <t>72,65
48,545
44,25</t>
  </si>
  <si>
    <t xml:space="preserve">МКТП-35/0,4кВ (ТОО "Жол Куралыс" асфальтно-бетонный завод) </t>
  </si>
  <si>
    <t xml:space="preserve">р/с №
</t>
  </si>
  <si>
    <t>ӘЖ, КС атауы</t>
  </si>
  <si>
    <t>Кернеу классы, кВ</t>
  </si>
  <si>
    <t xml:space="preserve">ӘЖ учаскесінің атауы </t>
  </si>
  <si>
    <t xml:space="preserve">Сымның маркасы мен қимасы </t>
  </si>
  <si>
    <t>Ұзындығы, км</t>
  </si>
  <si>
    <t>ӘЖ өткізу қабілеті  (min), МВт</t>
  </si>
  <si>
    <t>ӘЖ өткізу қабілеті (min), 
МВА</t>
  </si>
  <si>
    <t>Максимальды жүктеу 
(өлшеу бойынша), 
МВА</t>
  </si>
  <si>
    <t>КС ТШ бойынша берілген жүктеу,
 МВА</t>
  </si>
  <si>
    <t>ӘЖ бойынша берілген жүктеу, 
МВА</t>
  </si>
  <si>
    <t>Өлшемдер бойынша күтілетін жиынтық жүктеме, 
МВА</t>
  </si>
  <si>
    <t>Шектеу факторлары</t>
  </si>
  <si>
    <t xml:space="preserve"> КС рұқсат етілген жүктеме, 
МВА</t>
  </si>
  <si>
    <t>Ескерту</t>
  </si>
  <si>
    <t>Уақыт бойынша ПТЭ, МВА сәйкес қайта бөлінетін толық қуат</t>
  </si>
  <si>
    <t>Қайта бөлуді ескере отырып, толық қуат, МВА</t>
  </si>
  <si>
    <t>КС жүктемесі, %</t>
  </si>
  <si>
    <t>ӘЖ жүктемесі, %</t>
  </si>
  <si>
    <t>Белгіленген қуаттың перспективалық дефициті/ профициті , МВА</t>
  </si>
  <si>
    <t xml:space="preserve"> Новосельская - Шуйская -Победа - Бараккульская - Веселовская ӘЖ-35 кВ жүктемесі</t>
  </si>
  <si>
    <t>ӘЖ-35 кВ Новосельская - Шуйская -Победа - Бараккульская - Веселовская</t>
  </si>
  <si>
    <t xml:space="preserve">АС-50, 
СШ-35 кВ АС-70,
ТТ-150/5 КС "Красносельская" жағына шығарылатын, 
ТТ-100/5  СМВ-35 кВ КС "Культура"
</t>
  </si>
  <si>
    <t>ӘЖ-35 кВ Красносельская - Культура - Гвардеец - Карамышевка -Васильевка - Дорогино - Каменка -Белгородка -Айдабул</t>
  </si>
  <si>
    <t>АС-70,
СШ-35 кВ АС-50, 
ТТ-100/5  СМВ-35 кВ КС "Васильевка"</t>
  </si>
  <si>
    <t xml:space="preserve">АС-70, 
СШ-35 кВ АС-70 КС "Дорогино"
</t>
  </si>
  <si>
    <t>ЕААЭЖ  2024 жылдың 17 қаңтарына ӘЖ-35 кВ  жүктемесі</t>
  </si>
  <si>
    <t xml:space="preserve"> Красносельская - Культура - Гвардеец - Васильевка - Дорогино - Каменка -Белгородка -Айдабул ӘЖ-35 кВ жүктемесі</t>
  </si>
  <si>
    <t>АГПП - Садовая - Борисовка -Покровка - Отан - Спасская -  Новосельская ӘЖ-35 кВ жүктемесі</t>
  </si>
  <si>
    <t>АС-50,
СШ-35 кВ АС-120, ТТ-100/5  МВ-35 кВ шығарылатын Красная Заря, Культура, Береговая, ТТ-100/5  СМВ-35 кВ  КС "Красносельская"</t>
  </si>
  <si>
    <t>АС-70,
СШ-35 кВ АС-70,
ТТ-100/5  МВ-35 кВ шығарылатын Культура, Васильевка, 
ТТ-100/5  МВ-35 кв Карамышевка"  СМВ-35 кВ КС "Гвардеец"</t>
  </si>
  <si>
    <t>АС-50, 
СШ-35 кВ АС-50,
ТТ-100/5  МВ-35 кВ Дорогино, Белгородка, Балкашино КС "Каменка"</t>
  </si>
  <si>
    <t xml:space="preserve">АС-70,
СШ-35 кВ АС-70, 
ТТ-100/5 КС "Айдабул" жағына шығарылатын, 
ТТ-100/5  СМВ-35 кВ КС "Белгородка"
</t>
  </si>
  <si>
    <t xml:space="preserve"> АГПП - Сергеевка - Самарка - Алгабас - Перекатная ӘЖ-35 кВ жүктемесі</t>
  </si>
  <si>
    <t xml:space="preserve">ӘЖ-35 кВ АГПП - Сергеевка - Самарка - Алгабас - Перекатная </t>
  </si>
  <si>
    <t>АС-35, 
ТТ-100/5  ЭВ-35 кВ  АГПП</t>
  </si>
  <si>
    <t>АС-35, 
СШ-35 кВ АС-70/95,
бөгегіш ВЧЗС-100  АГПП жағына,
ТТ-100/5  СМВ-35 кВ КС "Сергеевка"</t>
  </si>
  <si>
    <t>АС-70, 
СШ-35 кВ АС-70,
ТТ-100/5 КС "Алгабас" жағына шығарылған,
ТТ-100/5 на СМВ-35 кВ на ПС "Самарка"</t>
  </si>
  <si>
    <t>АС-95,
СШ-35 кВ АС-95,
ТТ-150/5  СМВ-35 кВ  КС "Алгабас"</t>
  </si>
  <si>
    <t xml:space="preserve"> АГПП - Садовая - Борисовка -Покровка - Отан - Спасская -  Новосельская ӘЖ-35 кВ</t>
  </si>
  <si>
    <t>АС-50, 
ТТ-300/5  ЭВ-35 кВ Садовая  АГПП</t>
  </si>
  <si>
    <t>АС-70, 
СШ-35 кВ АС-70,
бөлгіш ВЧЗС-100  АГПП және КС "Покровка" жағына,
ТТ-100/5  МВ-35 кВ АГПП, Покровка, Борисовка КС "Садовая"</t>
  </si>
  <si>
    <t>АС-70, 
СШ-35 кВ АС-70,
ТТ-100/5  СМВ-35 кВ КС "Борисовка"</t>
  </si>
  <si>
    <t>АС-95, 
СШ-35 кВ АС-50,
бөлгіш ВЧЗС-100 КС "Садовая" және КС "Отан" жағына,
ТТ-50/5  МВ-35 кВ Борисовка, 
ТТ-100/5  СМВ-35 кВ КС "Покровка"</t>
  </si>
  <si>
    <t>АС-50,
СШ-35 кВ АС-50,
ТТ-75/5  СМВ-35 кВ КС "Отан"</t>
  </si>
  <si>
    <t>АС-70, 
СШ-35 кВ АС-70,
ТТ-50/5 КС "Отан" және КС "Новосельская" жағына шығарылған,
 ТТ-100/5  СМВ-35 кВ КС "Спасская"</t>
  </si>
  <si>
    <t>АС-70, 
СШ-35 кВ АС-120,
ТТ-300/5  МВ-35-1, 2, СМВ-35 кВ, 
ТТ-50/5 КС "Спасская" жағына шығарылған, 
ТТ-100/5 КС "Шуйская" КС "Новосельская" жағына шығарылған</t>
  </si>
  <si>
    <t>АС-70,
СШ-35 кВ АС-70,
бөлгіш ВЧЗС-100 КС "Новосельская" және КС "Победа" жағына,  
ТТ-100/5  СМВ-35 кВ,
ТТ-100/5 КС "Победа" КС "Шуйская" жағына шығарылған</t>
  </si>
  <si>
    <t>АС-70,
СШ-35 кВ АС-70,
бөлгіш ВЧЗС-100 КС "Бараккульская" жағына, 
ТТ-100/5  СМВ-35 кВ КС "Победа"</t>
  </si>
  <si>
    <t>АС-70, 
СШ-35 кВ АС-70,
ТТ-100/5 на СМВ-35 кВ КС "Бараккульская"</t>
  </si>
  <si>
    <t xml:space="preserve">АС-95,
 СШ-35 кВ АС-120,
ТТ-300/5  МВ-35-1, 2 шығарылған,
 ТТ-200/5  СМВ-35 кВ шығарылған,
  ТТ-75/5  МВ-35 кВ Бараккульская КС "Веселовская" шығарылған
</t>
  </si>
  <si>
    <t>ӘЖ-35 кВ Карамышевка - Отрадное оң, сол шыңжыр</t>
  </si>
  <si>
    <t>Карамышевка - Отрадное ӘЖ-35 кВ жүктемесі оң, сол шыңжыр</t>
  </si>
  <si>
    <t>Карамышевка - Отрадное оң шыңжыр</t>
  </si>
  <si>
    <t xml:space="preserve">АС-70, 
СШ-35 кВ АС-120, ТТ-100/5 КС "Отрадное" жағына шығарылған оң, сол шыңжыр КС "Карамышевка"
</t>
  </si>
  <si>
    <t>АС-70, 
СШ-35 кВ АС-50, 
ТТ-150/5  СМВ-35 кВ КС "Отрадное"</t>
  </si>
  <si>
    <t>АС-70, 
СШ-35 кВ АС-70, 
ТТ-100/5 на МВ-35 кВ Карамышевка КС "Гвардеец"</t>
  </si>
  <si>
    <t>КС "Гвардеец" аралық шықпалар ӘЖ-35 кВ Отрадное - Карамышевка оң шыңжыр</t>
  </si>
  <si>
    <t>Карамышевка - Отрадное сол шыңжыр</t>
  </si>
  <si>
    <t xml:space="preserve"> Веселовская - Владимировка -Поляна - Богородка - Поляна - Свободная - Балкашино ӘЖ-35 кВ жүктемесі </t>
  </si>
  <si>
    <t>АС-70,
 СШ-35 кВ АС-120, 
ТТ-300/5 МВ-35-1, 2,
ТТ-200/5 СМВ-35 кВ,
ТТ-150/5 КС "Владимировка" КС "Веселовская" жағына шығарылған</t>
  </si>
  <si>
    <t>АС-95,
СШ-35 кВ АС-70,
ТТ-100/5  СМВ-35 кВ КС "Владимировка"</t>
  </si>
  <si>
    <t>АС-70,
СШ-35 кВ АС-70,
ТТ-100/5  СМВ-35 кВ КС "Богородка"</t>
  </si>
  <si>
    <t>АС-70, 
СШ-35 кВ АС-70 КС "Поляна"</t>
  </si>
  <si>
    <t>КС "Поляна" аралық шықпалар ӘЖ-35 кВ Владимировка - Богородка және Богородка - Свободная</t>
  </si>
  <si>
    <t>АС-70,
ТТ-100/5  СМВ-35 кВ  КС "Свободная"</t>
  </si>
  <si>
    <t>АС-70, 
СШ-35 кВ АС-70,
ТТ-300/5  ЭВ-35-1, 2,
ТТ-200/5  СЭВ-35 кВ, 
ТТ-50/5  ЭВ-35 кВ КС "Свободная" және КС "Каменка" КС "Балкашино"</t>
  </si>
  <si>
    <t xml:space="preserve"> Шантобе -ГПП-3 (су алу) - Приозерная - Лесная - Балкашино ӘЖ-35 кВ жүктемесі</t>
  </si>
  <si>
    <t xml:space="preserve"> Шантобе -ГПП-3 (Су алу) - Приозерная - Лесная - Балкашино ӘЖ-35 кВ жүктемесі</t>
  </si>
  <si>
    <t>ГПП-3 35/6 кВ (су алу)</t>
  </si>
  <si>
    <t>Шантобе -ГПП-3 (су алу)</t>
  </si>
  <si>
    <t>ГПП-3 (су алу) - Приозерная</t>
  </si>
  <si>
    <t>АС-70,
СШ-35 кВ АС-70,
ТТ-100/5  СМВ-35 кВ,
ТТ-100/5 КС "Шантобе" КС "Приозерная" жағына шығарылған</t>
  </si>
  <si>
    <t>АС-70,
СШ-35 кВ АС-70, 
ТТ-100/5  СМВ-35 кВ КС "Лесная"</t>
  </si>
  <si>
    <t>АС-70, 
СШ-35 кВ АС-70,
ТТ-300/5  ЭВ-35-1, 2,
ТТ-200/5  СЭВ-35 кВ, 
ТТ-50/5  ЭВ-35 кВ КС "Лесная" КС "Балкашино"</t>
  </si>
  <si>
    <t xml:space="preserve"> Балкашино-Сандыктау аралық шықпалармен оң, сол шыңжыр КС "Заводская" ӘЖ-35 кВ жүктемесі.</t>
  </si>
  <si>
    <t>АС-70, 
ТТ-50/5 на ЭВ-35 кВ Сандыктау оң, сол шыңжыр КС "Балкашино"</t>
  </si>
  <si>
    <t>АС-70, 
СШ-35 кВ АС-50 КС "Сандыктау"</t>
  </si>
  <si>
    <t>АС-70, 
СШ-35 кВ АС-70 КС "Заводская"</t>
  </si>
  <si>
    <t xml:space="preserve">  Тасты-Талды - Фурманова ӘЖ-35 кВ жүктемесі</t>
  </si>
  <si>
    <t xml:space="preserve"> Балкашино-Сандыктау аралық шықпалармен оң, сол шыңжыр КС "Заводская" ӘЖ-35 кВ </t>
  </si>
  <si>
    <t xml:space="preserve">  Тасты-Талды - Фурманова ӘЖ-35 кВ </t>
  </si>
  <si>
    <t>АС-95,
СШ-35 кВ АС-95, 
ТТ-75/5 МВ-35 кВ №3 енгізу, 
ТТ-75/5 КС "Фурманова" жағына шығарылған, бөгегіш ВЧЗС-100 КС "Фурманова" Жағына КС "Тасты-Талды"</t>
  </si>
  <si>
    <t>АС-95,
СШ-35 кВ АС-95 КС "Фурманова"</t>
  </si>
  <si>
    <t xml:space="preserve"> Тасты-Талды - Ленкомсомола -Валиханова - Львовская - Пригородная - Южная - Державинская ӘЖ-35 кВ жүктемесі</t>
  </si>
  <si>
    <t xml:space="preserve"> Тасты-Талды - Ленкомсомола -Валиханова - Львовская - Пригородная - Южная - Державинская ӘЖ-35 кВ</t>
  </si>
  <si>
    <t>АС-70,
СШ-35 кВ АС-95,
ТТ-75/5  МВ-35 кВ енгізу №3, 
ТТ-75/5 КС "Фурманова" жағына шығарылған, бөгегіш ВЧЗС-100 КС "Фурманова" жағына,
ТТ-50/5 КС "Ленкомсомола" жағына шығарылған КС "Тасты-Талды"</t>
  </si>
  <si>
    <t>АС-70,
СШ-35 кВ АС-95,
 ТТ-50/5  МВ-35 кВ Валиханова КС "Ленкомсомола"</t>
  </si>
  <si>
    <t>АС-70, 
СШ-35 кВ АС-70,
ТТ-100/5  СМВ-35 кВ КС "Валиханова"</t>
  </si>
  <si>
    <t>АС-70, 
СШ-35 кВ АС-95,
ТТ-150/5 на СМВ-35 кВ, 
бөгегіш ЗВС-100 КС "Валиханова" жағына КС "Львовская"</t>
  </si>
  <si>
    <t xml:space="preserve"> МКТП-"Львовский ХПП" аралық шықпалар ӘЖ-35 кВ Валиханова - Львовская</t>
  </si>
  <si>
    <t>АС-70,
СШ-35 кВ АС-95,
ТТ-150/5  СМВ-35 кВ,
ТТ-50/5  МВ-35 кВ Южная КС "Пригородная"</t>
  </si>
  <si>
    <t>АС-70, 
СШ-35 кВ АС-95,
ТТ-200/5  СМВ-35 кВ КС "Южная"</t>
  </si>
  <si>
    <t>АС-70, 
СШ-35 кВ АС-95,
ТТ-600/5  МВ-35 кВ №1, 1 және СМВ-35 кВ,
ТТ-600/5 на МВ-35 кВ Южная" на ПС "Державинская"</t>
  </si>
  <si>
    <t xml:space="preserve"> Державинская - Донская ӘЖ-35 кВ жүктемесі</t>
  </si>
  <si>
    <t xml:space="preserve"> Державинская - Донская ӘЖ-35 кВ</t>
  </si>
  <si>
    <t>АС-70,
СШ-35 кВ АС-95,
 ТТ-600/5  МВ-35 кВ №1,2 және СМВ-35 кВ,
ТТ-75/5  МВ-35 кВ Донская, бөгегішВЧЗС-100 КС "Донская" жағына КС "Державинская"</t>
  </si>
  <si>
    <t>АС-70,
 СШ-35 кВ АС-95, бөгегіш ЗВС-100 КС "Державинская" жағына КС "Донская"</t>
  </si>
  <si>
    <t xml:space="preserve"> Целинная - Титова ӘЖ-35 кВ жүктемесі</t>
  </si>
  <si>
    <t xml:space="preserve"> Целинная - Титова ӘЖ-35 кВ</t>
  </si>
  <si>
    <t>АС-70,
СШ-35 кВ АС-АС-95,
ТТ-75/5 КС "Титова" жағына шығарылған,
ТТ-75/5 шығарылған енгізілген 35 кВ Т-3, ТТ-150/5  МВ-35 кВ Т-4, ТТ-150/5  СМВ-35 кВ КС "Целинная"</t>
  </si>
  <si>
    <t>аралық шықпалар МКТП 35/0,4 кВ "Шойындыколь" ӘЖ-35 кВ Целинная - Титова</t>
  </si>
  <si>
    <t xml:space="preserve">  Пятигорская - Отрадная - Шолаксанды - Братолюбовка - Тассуат - Нахимовская - Державинская ӘЖ-35 кВ жүктемесі</t>
  </si>
  <si>
    <t xml:space="preserve"> Пятигорская - Отрадная - Шолаксанды - Братолюбовка - Тассуат - Нахимовская - Державинская ӘЖ-35 кВ</t>
  </si>
  <si>
    <t>АС-50,
СШ-35 кВ АС-95,
ТТ-300/5  МВ-35 кВ №1, 2 және СМВ-35 кВ,
ТТ-40/5 КС "Отрадная" жағына шығарылған КС "Пятигорская"</t>
  </si>
  <si>
    <t>АС-95,
СШ-35 кВ АС-95, 
ТТ-100/5  СМВ-35 кВ КС "Отрадная"</t>
  </si>
  <si>
    <t>аралық шықпалар МКТП "Кенский ХПП" ӘЖ-35 кВ Пятигорская - Отрадная</t>
  </si>
  <si>
    <t>аралық шықпалар МКТП "Ж/с Кенский" к. аралық шықпалардан МКТП "Кенский ХПП"</t>
  </si>
  <si>
    <t>АС-70, 
СШ-35 кВ АС-95,
 ТТ-100/5  СМВ-35 кВ КС "Шолаксанды"</t>
  </si>
  <si>
    <t>АС-70, 
СШ-35 кВ АС-95,
 ТТ-100/5  СМВ-35 кВ КС "Братолюбовка"</t>
  </si>
  <si>
    <t>АС-70, 
СШ-35 кВ АС-95,
 ТТ-100/5  СМВ-35 кВ КС "Тассуат"</t>
  </si>
  <si>
    <t>АС-70, 
СШ-35 кВ АС-95,
 ТТ-75/5  СМВ-35 кВ, МВ-35 кВ Баранкуль, Державинская және Тассуат КС "Нахимовская"</t>
  </si>
  <si>
    <t>аралық шықпалар МКТП "Пионерлагерь" ӘЖ-35 кВ Державинская - Нахимовская</t>
  </si>
  <si>
    <t xml:space="preserve">АС-50, 
СШ-35 кВ АС-95,
ТТ-600/5  МВ-35 кВ №1, 2 және СМВ-35кВ,
ТТ-75/5 на МВ-35 кВ Нахимовская на ПС "Державинская"
</t>
  </si>
  <si>
    <t xml:space="preserve">  Державинская - Баранкуль - Ростовская - Ишимская - Лозовая ӘЖ-35 кВ жүктемесі</t>
  </si>
  <si>
    <t>Державинская - Баранкуль - Ростовская - Ишимская - Лозовая ӘЖ-35 кВ</t>
  </si>
  <si>
    <t xml:space="preserve">АС-35,
СШ-35 кВ АС-95, 
ТТ-600/5  ЭВ-35 кВ №1, 2 және СЭВ-35 кВ,
ТТ-75/5 выносной в сторону ПС "Баранкуль" на ПС "Державинская" </t>
  </si>
  <si>
    <t>АС-70, 
СШ-35 кВ I - АС-95, II - АС-120, 
ТТ-200/5  СМВ-35 кВ, ТТ-200/5 МВ-35 кВ Державинская,
 ТТ-150/5  МВ-35 кВ Ростовская, 
ТТ-50/5  МВ-35 кВ Нахимовская, 
бөгегіш ЗВС-100 КС "Державинская" жағына КС "Баранкуль"</t>
  </si>
  <si>
    <t>АС-50, 
СШ-35 кВ АС-95,
ТТ-75/5  СМВ-35 кВ,
ТТ-75/5  МВ-35 кВ Баранкуль, Державинская, Тасстуат КС "Нахимовская"</t>
  </si>
  <si>
    <t>АС-35,
СШ-35 кВ АС-95,
ТТ-100/5  СМВ-35 кВ,
ТТ-50/5 КС "Казгородок" жағына шығарылған КС "Ростовская"</t>
  </si>
  <si>
    <t>АС-35,
СШ-35 кВ АС-95,
ТТ-100/5  СМВ-35 кВ  КС "Ишимская"</t>
  </si>
  <si>
    <t>аралық шықпалар МКТП "Отделение Бопалак" ӘЖ-35 кВ Баранкуль - Ростовская</t>
  </si>
  <si>
    <t>аралық шықпа МКТП "Коксай" ӘЖ-35 кВ Ростовская - 
Ишимская</t>
  </si>
  <si>
    <t>аралық шықпа КС "Казгородок" ӘЖ-35 кВ Ростовская - 
Ишимская</t>
  </si>
  <si>
    <t>АС-35,
СШ-35 кВ АС-95,
ТТ-100/5  СМВ-35 кВ КС "Казгородок"</t>
  </si>
  <si>
    <t>аралық шықпа МКТП "Кызыл Ту" ӘЖ-35 кВ Ростовская - 
Ишимская</t>
  </si>
  <si>
    <t>АС-70, 
СШ-35 кВ АС-95,
ТТ-150/5 енгізуде МВ-35 кВ,
ТТ-100/5   МВ-35 кВ Ишимская, 
ТТ-200/5  МВ-35 кВ Ленина КС "Лозовая"</t>
  </si>
  <si>
    <t xml:space="preserve">  Жаксы тяговая - Жаксынская - Подгорная -Кийма - Ленина -Лозовая - Ишимская - Ростовская ӘЖ-35 кВ жүктемесі</t>
  </si>
  <si>
    <t>Жаксы тяговая - Жаксынская - Подгорная -Кийма - Ленина -Лозовая - Ишимская - Ростовская ӘЖ-35 кВ жүктемесі</t>
  </si>
  <si>
    <t>АС-70,
СШ-35 кВ АС-95,
ТТ-150/5  СМВ-35 кВ,
бөгегіш ВЧЗС-100 КС "Подгорная" және ТПС "Жаксы тяговая" жағына КС "Жаксынская"</t>
  </si>
  <si>
    <t>АС-70, 
СШ-35 кВ АС-95,
ТТ-200/5  СМВ-35 кВ,
бөгегіш ВЧЗС-100 КС "Кийма" және КС "Жаксынская" КС "Подгорная" жағына</t>
  </si>
  <si>
    <t>аралық шықпалар МКТП "ХПП ТОО "ТНК" ӘЖ-35 кВ Кийма - Подгорная"</t>
  </si>
  <si>
    <t>аралық шықпалар МКТП "ТОО "АЗС Инком Плюс" ӘЖ-35 кВ Кийма - Подгорная"</t>
  </si>
  <si>
    <t>АС-95,
СШ-35 кВ АС-95,
ТТ-300/5  МВ-35-1, 
ТТ-100/5  МВ-35 кВ Перекатная, Кийма, бөгегіш ВЗ-600 КС "Перекатная" және КС "Кийма" КС "Новая" жағына</t>
  </si>
  <si>
    <t>АС-50,
СШ-35 кВ АС-95,
 ТТ-100/5  МВ-35 кВ Ленина, 
ТТ-150/5  МВ-35 кВ Подгорная, 
ТТ-100/5  МВ-35 кВ Новая, 
бөгегіш ВЧЗС-100 КС "Погорная" және КС "Новая" КС "Кийма" жағына</t>
  </si>
  <si>
    <t>АС-70, 
СШ-35 кВ АС-95, 
ТТ-150/5  СМВ-35 кВ,
ТТ-150/5  МВ-35 кВ Лозовая,
ТТ-100/5  МВ-35 кВ Кийма КС "Ленина"</t>
  </si>
  <si>
    <t>АС-70, 
СШ-35 кВ АС-95,
ТТ-100/5 енгізуде МВ-35 кВ,
ТТ-100/5   МВ-35 кВ Ишимская, 
ТТ-200/5  МВ-35 кВ Ленина КС "Лозовая"</t>
  </si>
  <si>
    <t>аралық шықпа МКТП "Отделение Бопалак" ӘЖ-35 кВ Баранкуль - Ростовская</t>
  </si>
  <si>
    <t xml:space="preserve"> Жаксы  Ф.№1 - Элеваторная - Ярославская - Кировская - Новокиенка - Элеваторная - Жаксы Ф.№4 ӘЖ-35 кВ жүктемесі</t>
  </si>
  <si>
    <t>Жаксы тяговая Ф.№1 - Элеваторная - Ярославская - Кировская - Новокиенка - Элеваторная - Жаксы  тяговая Ф.№4 ӘЖ-35 кВ</t>
  </si>
  <si>
    <t>АС-95,
ТТ-200/5  СМВ-35 кВ,
ТТ-150/5  МВ-35 кВ Жаксы тартымды ф.№1,
ТТ-150/5  МВ-35 кВ Ярославская,
ТТ-200/5  МВ-35 кВ Жаксы тартымды ф.№4, ТТ-200/5  МВ-35 кВ Новокиенка, бөгегіш ЗВС-200  Жаксы тартым жағына ф.№1, 4 КС "Элеваторная"</t>
  </si>
  <si>
    <t>АС-70,
СШ-35 кВ АС-95, 
ТТ-100/5  СМВ-35 кВ, ТТ-100/5  МВ-35 кВ Кировская КС "Ярославская"</t>
  </si>
  <si>
    <t>АС-95, 
СШ-35 кВ АС-95,
 ТТ-600/5  СМВ-35 кВ КС "Кировская"</t>
  </si>
  <si>
    <t>АС-50,
 СШ-35 кВ АС-95,
ТТ-100/5  СМВ-35 кВ,
ТТ-100/5  МВ-35 кВ Калининская КС "Новокиенка"</t>
  </si>
  <si>
    <t>АС-70, 
СШ-35 кВ АС-95,
ТТ-50/5 МВ-35 кВ Моховая, 
ТТ-100/5  МВ-35 кВ Киевская және Новокиенка КС "Калининская"</t>
  </si>
  <si>
    <t>АС-95,
СШ-35 кВ АС-95,
ТТ-100/5  СМВ-35 кВ КС "Киевская"</t>
  </si>
  <si>
    <t>АС-95,
СШ-35 кВ АС-95, 
ТТ-100/5  СМВ-35 кВ</t>
  </si>
  <si>
    <t xml:space="preserve">аралық шықпа МКТП-35/0,4 кВ  №48 тірегіне ӘЖ-35кВ "Элеваторная-Новокиенка" </t>
  </si>
  <si>
    <t>Жаксы тартым Ф.№4 - Элеваторная</t>
  </si>
  <si>
    <t xml:space="preserve"> Есиль тартым - Свободная - Знамя труда - Ярославская - Элеваторная - Жаксы  тартым ф.№1 ӘЖ-35 кВ жүктемесі </t>
  </si>
  <si>
    <t>Есиль тартым - Свободная - Знамя труда - Ярославская - Элеваторная - Жаксы тартым  ф.№1 ӘЖ-35 кВ</t>
  </si>
  <si>
    <t>аралық шықпа КС "Знамя Труда" ӘЖ-35кВ Есиль тартым - 
Свободная</t>
  </si>
  <si>
    <t xml:space="preserve">АС-50, 
СШ-35 кВ АС-95,
ТТ-100/5  СМВ-35 кВ,
ТТ-75/5  МВ-35 кВ Ярославская,
ТТ-50/5  МВ-35 кВ ХПП,
ТТ-100/5  МВ-35 кВ Есиль тартым КС "Знамя Труда"
</t>
  </si>
  <si>
    <t>АС-50, 
СШ-35 кВ АС-95,
ТТ-200/5  МВ-35 кВ Любимовская КС "Свободная"</t>
  </si>
  <si>
    <t>АС-50,
СШ-35 кВ АС-95,
ТТ-75/5  СМВ-35 кВ КС "Любимовская"</t>
  </si>
  <si>
    <t>АС-70,
СШ-35 кВ АС-95 КС "Красный Запорожец"</t>
  </si>
  <si>
    <t>АС-95, 
СШ-35 кВ АС-95,
ТТ-100/5  СМВ-35 кВ,
ТТ-100/5  МВ-35 кВ Кировская КС "Ярославская"</t>
  </si>
  <si>
    <t>АС-95, 
СШ-35 кВ АС-95, 
ТТ-600/5  СМВ-35 кВ КС "Кировская"</t>
  </si>
  <si>
    <t>аралық шықпа МКТП "Кумайский ХПП" ӘЖ-35 кВ Знамя Труда - Ярославская</t>
  </si>
  <si>
    <t>аралық шықпа КС "Рентабельная" ӘЖ-35 кВ Знамя Труда - Ярославская</t>
  </si>
  <si>
    <t xml:space="preserve">АС-70, 
СШ-35 кВ АС-95,
ТТ-100/5  СМВ-35 кВ,
бөгегіш ВЧЗС-100 КС "Ярославская" жағына КС "Рентабельная"
</t>
  </si>
  <si>
    <t>АС-70,
ТТ-200/5  СМВ-35 кВ,
ТТ-150/5  МВ-35 кВ Жаксы тартым ф.№1,
ТТ-150/5 на МВ-35 кВ Ярославская,
ТТ-200/5 на МВ-35 кВ Жаксы тяговая ф.№4, ТТ-200/5 на МВ-35 кВ Новокиенка, заградитель ЗВС-200 в сторону Жаксы тяговая ф.№1, 4 на ПС "Элеваторная"</t>
  </si>
  <si>
    <t>Жаксы тартым ф.№1 - Элеваторная</t>
  </si>
  <si>
    <t xml:space="preserve"> Перекатная тартым  - Новая - Кийма - Подгорная - Жаксынская - Жаксы тартым ӘЖ-35 кВ жүктемесі </t>
  </si>
  <si>
    <t xml:space="preserve"> Перекатная  тартым - Новая - Кийма - Подгорная - Жаксынская - Жаксы тартым ӘЖ-35 кВ</t>
  </si>
  <si>
    <t>АС-70,
СШ-35 кВ АС-95,
ТТ-300/5  МВ-35-1, 
ТТ-100/5  МВ-35 кВ Перекатная, Кийма, бөгегіш ЗВС-200 КС "Перекатная" және КС "Кийма" жағына КС "Новая"</t>
  </si>
  <si>
    <t>АС-95,
СШ-35 кВ АС-95,
 ТТ-100/5  МВ-35 кВ Ленина, 
ТТ-150/5 МВ-35 кВ Подгорная, 
ТТ-100/5  МВ-35 кВ Новая, 
бөгегіш ВЧЗС-100 КС "Погорная" және КС "Новая" жағына КС "Кийма"</t>
  </si>
  <si>
    <t>АС-70, 
СШ-35 кВ АС-95,
ТТ-200/5  СМВ-35 кВ,
бөгегіш ВЧЗС-100 КС "Кийма" және КС "Жаксынская" жағына КС "Подгорная"</t>
  </si>
  <si>
    <t>аралық шықпа МКТП "АЗС ТОО "Инком Плюс" ӘЖ-35 кВ Кийма - Подгорная"</t>
  </si>
  <si>
    <t>аралық шықпа МКТП "ХПП ТОО "ТНК" ӘЖ-35 кВ Кийма - Подгорная"</t>
  </si>
  <si>
    <t>АС-70,
СШ-35 кВ АС-95,
ТТ-150/5  СМВ-35 кВ,
бөгегіш ВЧЗС-100 КС "Подгорная" және ТПС "Жаксы тартым" жағына КС "Жаксынская"</t>
  </si>
  <si>
    <t>Жаксы тартым ф.№5 - Жаксынская</t>
  </si>
  <si>
    <t xml:space="preserve"> Перекатная тартым - Кайракты - Островская - Киевская - Калининская - Новокиенка - Элеваторная - Жаксы тартым ф.№4 ӘЖ-35 кВ жүктемесі</t>
  </si>
  <si>
    <t xml:space="preserve"> ЗПерекатная тартым - Кайракты - Островская - Киевская - Калининская - Новокиенка - Элеваторная - Жаксы тартым ф.№4 ӘЖ-35 кВ жүктемесі</t>
  </si>
  <si>
    <t>АС-70,
СШ-35 кВ АС-95,
ВЧЗС-100 КС "Перекатная тартым" және КС "Островская" жағына КС "Кайракты"</t>
  </si>
  <si>
    <t>АС-50, 
СШ-35 кВ АС-95,
ТТ-100/5  СМВ-35 кВ КС "Островская"</t>
  </si>
  <si>
    <t xml:space="preserve">Перекатная тартым ф.№4 - Кайракты </t>
  </si>
  <si>
    <t xml:space="preserve">Перекатная тартым ф.№3 - Островская </t>
  </si>
  <si>
    <t>аралық шықпа МКТП "Казахский ХПП" ӘЖ-35 кВ Перекатная  - Островская ф.№3</t>
  </si>
  <si>
    <t>аралық шықпа КС "Кайракты" ӘЖ-35 кВ Перекатная  - Островская ф.№3</t>
  </si>
  <si>
    <t>АС-50,
СШ-35 кВ АС-95,
ТТ-100/5  СМВ-35 кВ КС "Киевская"</t>
  </si>
  <si>
    <t>АС-70, 
СШ-35 кВ АС-95,
ТТ-50/5  МВ-35 кВ Моховая, 
ТТ-100/5  МВ-35 кВ Киевская және Новокиенка КС "Калининская"</t>
  </si>
  <si>
    <t>АС-50, 
СШ-35 кВ АС-95,
ТТ-100/5  СМВ-35 кВ,
ТТ-100/5  МВ-35 кВ Калининская КС "Новокиенка"</t>
  </si>
  <si>
    <t>АС-95, ТТ-200/5 на СМВ-35 кВ,
ТТ-150/5  МВ-35 кВ Жаксы тартым ф.№1,
ТТ-150/5  МВ-35 кВ Ярославская,
ТТ-200/5 МВ-35 кВ Жаксы тартым ф.№4, ТТ-200/5  МВ-35 кВ Новокиенка, бөгегіш ЗВС-200 Жаксы тартым жағына ф.№1, 4 КС "Элеваторная"</t>
  </si>
  <si>
    <t xml:space="preserve"> Победа - Московская ӘЖ-35 кВ жүктемесі</t>
  </si>
  <si>
    <t>ӘЖ-35 кВ  Победа - Московская</t>
  </si>
  <si>
    <t xml:space="preserve">АС-95,
СШ-35 кВ АС-95,
 ТТ-100/5  СМВ-35 кВ,
ТТ-200/5  МВ-35-1, 
ТТ-300/5  МВ-35-2,
ТТ-100/5  МВ-35 кВ Московская КС "Победа"
</t>
  </si>
  <si>
    <t>АС-95,
СШ-35 кВ АС-95,
ТТ-100/5 СМВ-35 кВ КС "Московская"</t>
  </si>
  <si>
    <t>Есиль тартым - ЦРП - Заречная - Дальняя - Жаныспай - Есиль-2 - Есиль тартым ӘЖ-35 кВ жүктемесі</t>
  </si>
  <si>
    <t xml:space="preserve">Есиль тартым - ЦРП - Заречная - Дальняя - Жаныспай - Есиль-2 - Есиль тартым ӘЖ-35 кВ </t>
  </si>
  <si>
    <t>Есиль тартым - ЦРП</t>
  </si>
  <si>
    <t>АС-70,
СШ-35 кВ АС-95,
ТТ-100/5  СМВ-35 кв КС "ЦРП"</t>
  </si>
  <si>
    <t>АС-70,
СШ-35 кВ АС-95,
ТТ-50/5  МВ-35 кВ Дальняя, 
бөгегіш ВЧЗС-400 КС "Дальняя" жағына КС "Заречная"</t>
  </si>
  <si>
    <t>АС-70,
СШ-35 кВ АС-95,
ТТ-100/5  СМВ-35 кВ КС "Дальняяя"</t>
  </si>
  <si>
    <t>АС-70,
СШ-35 кВ АС-95,
ТТ-200/5  МВ-35 кВ Есиль-2,
ТТ-100/5 МВ-35 кВ Дальняя КС "Жаныспай"</t>
  </si>
  <si>
    <t>аралық шықпа КС "Ковыльненский ХПП" ӘЖ-35 кВ Жаныспай - Есиль-2</t>
  </si>
  <si>
    <t>аралық шықпа МКТП "Сурганский ХПП" ӘЖ-35 кВ Жаныспай - Есиль-2</t>
  </si>
  <si>
    <t>аралық шықпа КС "Сурган" аралық шықпадан МКТП "Сурганский ХПП"</t>
  </si>
  <si>
    <t>АС-50,
СШ-35 кВ АС-95,
ТТ-100/5  СМВ-35 кВ, бөгегіш ВЧЗС-100 КС "Есиль-2" жағына КС "Сурган"</t>
  </si>
  <si>
    <t>Есиль тартым - Есиль-2</t>
  </si>
  <si>
    <t xml:space="preserve"> Пятигорская - Двуречная -Курская - Победа (Карасусская - Комсомольская - Рентабельная) ӘЖ-35 кВ жүктемесі</t>
  </si>
  <si>
    <t xml:space="preserve"> Пятигорская - Двуречная -Курская - Победа (Карасусская - Комсомольская - Рентабельная) ӘЖ-35 кВ</t>
  </si>
  <si>
    <t>АС-50,
СШ-35 кВ АС-95,
ТТ-300/5  МВ-35-1, 2 және СМВ-35 кВ,
ТТ-200/5шетке шығару КС "Двуречная" КС "Пятигорская"</t>
  </si>
  <si>
    <t>АС-70,
СШ-35 кВ АС-95,
ТТ-100/5 МВ-35 кВ Карасусская және  Пятигорская,
ТТ-75/5  МВ-35 кВ Курская КС "Двуречная"</t>
  </si>
  <si>
    <t>аралық шықпа МКТП "Приишимский ХПП" ӘЖ-35 кВ Пятигорская - Двуречная</t>
  </si>
  <si>
    <t>аралық шықпа МКТП "ЖилСектор Приишимского ХПП" ӘЖ-35 кВ Пятигорская - Двуречная</t>
  </si>
  <si>
    <t>АС-50,
СШ-35 кВ АС-95,
ТТ-150/5  СМВ-35 кВ,
бөгегіш ВЧЗС-100 КС "Комсомольская" жағына, КС "Карасусская"</t>
  </si>
  <si>
    <t>АС-50,
СШ-35 кВ АС-95,
ТТ-200/5  СМВ-35 кВ,
ТТ-150/5 КС "Рентабельная" жағына шығару,
ТТ-50/5 МВ-35 кВ Карасусская КС "Комсомольская"</t>
  </si>
  <si>
    <t>АС-70,
СШ-35 кВ АС-95,
ТТ-100/5  СМВ-35 кВ,
бөгегіш ВЧЗС-100 КС "Ярославская" КС "Рентабельная" жағына</t>
  </si>
  <si>
    <t>АС-50,
СШ-35 кВ АС-95,
ТТ-100/5  СМВ-35 кВ КС "Курская"</t>
  </si>
  <si>
    <t>АС-70, 
СШ-35 кВ АС-95,
ТТ-100/5  СМВ-35 кВ,
ТТ-200/5  МВ-35-1, 
ТТ-300/5  МВ-35-2,
ТТ-150/5  МВ-35 кВ Курская КС "Победа"</t>
  </si>
  <si>
    <t xml:space="preserve"> Победа - Бузулукская - Каракольская - 37 лет Октября - Ейская - Победа ӘЖ-35 кВ жүктемесі</t>
  </si>
  <si>
    <t>ӘЖ-35 кВ жүктемесі</t>
  </si>
  <si>
    <t>АС-50,
СШ-35 кВ АС-95,
ТТ-100/5  СМВ-35 кВ,
ТТ-200/5  МВ-35-1, 
ТТ-300/5  МВ-35-2,
ТТ-150/5  МВ-35 кВ Ейская,
ТТ-200/5 МВ-35 кВ Бузулукская КС "Победа"</t>
  </si>
  <si>
    <t>АС-70,
СШ-35 кВ АС-95,
ТТ-100/5 СМВ-35 кВ КС "Бузулукская"</t>
  </si>
  <si>
    <t>АС-70,
СШ-35 кВ АС-95,
ТТ-100/5  СМВ-35 кВ КС "Каракольская"</t>
  </si>
  <si>
    <t>АС-50,
СШ-35 кВ АС-95,
ТТ-100/5  СМВ-35 кВ КС "37 лет Октября"</t>
  </si>
  <si>
    <t>АС-70,
СШ-35 кВ АС-95,
ТТ-200/5  СМВ-35 кВ, ТТ-50/5 КС "37 лет Октября" жағына шығарылған, 
ТТ-75/5 КС "ТП-7" жағына шығарылған КС "Ейская"</t>
  </si>
  <si>
    <t>АС-70,
СШ-35 кВ АС-95,
ТТ-75/5  МВ-35 кВ Ейская" КС "ТП-7"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</si>
</sst>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Border="1"/>
    <xf numFmtId="0" fontId="3" fillId="0" borderId="0" xfId="0" applyFont="1" applyBorder="1" applyAlignment="1"/>
    <xf numFmtId="0" fontId="1" fillId="0" borderId="0" xfId="0" applyFont="1" applyBorder="1" applyAlignment="1"/>
    <xf numFmtId="0" fontId="0" fillId="0" borderId="0" xfId="0" applyBorder="1"/>
    <xf numFmtId="0" fontId="3" fillId="0" borderId="6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8" fillId="2" borderId="0" xfId="0" applyFont="1" applyFill="1"/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99"/>
  <sheetViews>
    <sheetView tabSelected="1" topLeftCell="H1" zoomScale="90" zoomScaleNormal="90" workbookViewId="0">
      <pane ySplit="6" topLeftCell="A7" activePane="bottomLeft" state="frozen"/>
      <selection pane="bottomLeft" activeCell="B4" sqref="B4:X5"/>
    </sheetView>
  </sheetViews>
  <sheetFormatPr defaultRowHeight="14.4" x14ac:dyDescent="0.3"/>
  <cols>
    <col min="1" max="1" width="6.88671875" customWidth="1"/>
    <col min="2" max="2" width="22.6640625" customWidth="1"/>
    <col min="3" max="3" width="7.6640625" customWidth="1"/>
    <col min="4" max="4" width="7.5546875" customWidth="1"/>
    <col min="5" max="5" width="6.6640625" customWidth="1"/>
    <col min="6" max="6" width="12.44140625" customWidth="1"/>
    <col min="7" max="7" width="21.5546875" customWidth="1"/>
    <col min="8" max="8" width="9.109375" customWidth="1"/>
    <col min="9" max="9" width="16.5546875" customWidth="1"/>
    <col min="10" max="11" width="12.33203125" customWidth="1"/>
    <col min="12" max="12" width="15.109375" customWidth="1"/>
    <col min="13" max="13" width="10.5546875" customWidth="1"/>
    <col min="14" max="14" width="10.44140625" customWidth="1"/>
    <col min="15" max="15" width="14.88671875" customWidth="1"/>
    <col min="16" max="16" width="22.44140625" customWidth="1"/>
    <col min="17" max="17" width="11.88671875" customWidth="1"/>
    <col min="18" max="18" width="10.6640625" customWidth="1"/>
    <col min="19" max="19" width="9.44140625" customWidth="1"/>
    <col min="20" max="21" width="10.44140625" customWidth="1"/>
    <col min="22" max="22" width="9.109375" customWidth="1"/>
    <col min="23" max="23" width="10.88671875" customWidth="1"/>
    <col min="24" max="28" width="14.5546875" customWidth="1"/>
    <col min="29" max="29" width="19" customWidth="1"/>
  </cols>
  <sheetData>
    <row r="2" spans="1:48" s="15" customFormat="1" ht="17.399999999999999" x14ac:dyDescent="0.3">
      <c r="A2" s="12"/>
      <c r="B2" s="46" t="s">
        <v>308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13"/>
      <c r="Y2" s="14"/>
      <c r="Z2" s="14"/>
      <c r="AA2" s="14"/>
      <c r="AB2" s="14"/>
      <c r="AC2" s="14"/>
      <c r="AD2" s="14"/>
    </row>
    <row r="3" spans="1:4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48" s="1" customFormat="1" ht="85.5" customHeight="1" x14ac:dyDescent="0.3">
      <c r="A4" s="47" t="s">
        <v>282</v>
      </c>
      <c r="B4" s="47" t="s">
        <v>283</v>
      </c>
      <c r="C4" s="47" t="s">
        <v>0</v>
      </c>
      <c r="D4" s="47" t="s">
        <v>1</v>
      </c>
      <c r="E4" s="47" t="s">
        <v>2</v>
      </c>
      <c r="F4" s="49" t="s">
        <v>284</v>
      </c>
      <c r="G4" s="51" t="s">
        <v>285</v>
      </c>
      <c r="H4" s="52" t="s">
        <v>286</v>
      </c>
      <c r="I4" s="47" t="s">
        <v>287</v>
      </c>
      <c r="J4" s="47" t="s">
        <v>288</v>
      </c>
      <c r="K4" s="47" t="s">
        <v>289</v>
      </c>
      <c r="L4" s="47" t="s">
        <v>290</v>
      </c>
      <c r="M4" s="47" t="s">
        <v>291</v>
      </c>
      <c r="N4" s="47" t="s">
        <v>292</v>
      </c>
      <c r="O4" s="54" t="s">
        <v>293</v>
      </c>
      <c r="P4" s="54" t="s">
        <v>294</v>
      </c>
      <c r="Q4" s="54" t="s">
        <v>295</v>
      </c>
      <c r="R4" s="60" t="s">
        <v>297</v>
      </c>
      <c r="S4" s="61"/>
      <c r="T4" s="54" t="s">
        <v>298</v>
      </c>
      <c r="U4" s="54" t="s">
        <v>299</v>
      </c>
      <c r="V4" s="54" t="s">
        <v>300</v>
      </c>
      <c r="W4" s="54" t="s">
        <v>301</v>
      </c>
      <c r="X4" s="56" t="s">
        <v>296</v>
      </c>
    </row>
    <row r="5" spans="1:48" s="1" customFormat="1" ht="59.25" customHeight="1" x14ac:dyDescent="0.3">
      <c r="A5" s="48"/>
      <c r="B5" s="48"/>
      <c r="C5" s="48"/>
      <c r="D5" s="48"/>
      <c r="E5" s="48"/>
      <c r="F5" s="50"/>
      <c r="G5" s="51"/>
      <c r="H5" s="53"/>
      <c r="I5" s="48"/>
      <c r="J5" s="48"/>
      <c r="K5" s="48"/>
      <c r="L5" s="48"/>
      <c r="M5" s="48"/>
      <c r="N5" s="48"/>
      <c r="O5" s="55"/>
      <c r="P5" s="55"/>
      <c r="Q5" s="55"/>
      <c r="R5" s="9" t="s">
        <v>7</v>
      </c>
      <c r="S5" s="9" t="s">
        <v>8</v>
      </c>
      <c r="T5" s="55"/>
      <c r="U5" s="55"/>
      <c r="V5" s="55"/>
      <c r="W5" s="55"/>
      <c r="X5" s="57"/>
    </row>
    <row r="6" spans="1:48" s="2" customFormat="1" x14ac:dyDescent="0.25">
      <c r="A6" s="6">
        <v>1</v>
      </c>
      <c r="B6" s="7">
        <v>2</v>
      </c>
      <c r="C6" s="6">
        <v>3</v>
      </c>
      <c r="D6" s="6">
        <v>4</v>
      </c>
      <c r="E6" s="6">
        <v>5</v>
      </c>
      <c r="F6" s="6">
        <v>6</v>
      </c>
      <c r="G6" s="1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>
        <v>20</v>
      </c>
      <c r="U6" s="8">
        <v>21</v>
      </c>
      <c r="V6" s="8">
        <v>22</v>
      </c>
      <c r="W6" s="8">
        <v>23</v>
      </c>
      <c r="X6" s="10">
        <v>24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4"/>
    </row>
    <row r="7" spans="1:48" s="1" customFormat="1" ht="34.5" customHeight="1" x14ac:dyDescent="0.3">
      <c r="A7" s="43" t="s">
        <v>309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</row>
    <row r="8" spans="1:48" s="22" customFormat="1" ht="114" customHeight="1" x14ac:dyDescent="0.3">
      <c r="A8" s="17" t="s">
        <v>3</v>
      </c>
      <c r="B8" s="18" t="s">
        <v>305</v>
      </c>
      <c r="C8" s="19"/>
      <c r="D8" s="19"/>
      <c r="E8" s="19"/>
      <c r="F8" s="19">
        <v>35</v>
      </c>
      <c r="G8" s="19"/>
      <c r="H8" s="19" t="s">
        <v>12</v>
      </c>
      <c r="I8" s="19" t="s">
        <v>262</v>
      </c>
      <c r="J8" s="19">
        <v>12.7</v>
      </c>
      <c r="K8" s="19">
        <v>13.6</v>
      </c>
      <c r="L8" s="19">
        <f>SUM(L9:L15)</f>
        <v>0.78800000000000014</v>
      </c>
      <c r="M8" s="19">
        <f>SUM(M9:M15)</f>
        <v>0.223</v>
      </c>
      <c r="N8" s="19">
        <f>SUM(N9:N15)</f>
        <v>0</v>
      </c>
      <c r="O8" s="19">
        <f>SUM(O9:O15)</f>
        <v>1.0110000000000001</v>
      </c>
      <c r="P8" s="19" t="s">
        <v>311</v>
      </c>
      <c r="Q8" s="19"/>
      <c r="R8" s="19"/>
      <c r="S8" s="19"/>
      <c r="T8" s="19"/>
      <c r="U8" s="19"/>
      <c r="V8" s="32">
        <f>O8/K8*100</f>
        <v>7.4338235294117663</v>
      </c>
      <c r="W8" s="19">
        <f>SUM(W9:W15)</f>
        <v>9.0890000000000004</v>
      </c>
      <c r="X8" s="21"/>
    </row>
    <row r="9" spans="1:48" s="22" customFormat="1" ht="104.25" customHeight="1" x14ac:dyDescent="0.3">
      <c r="A9" s="17" t="s">
        <v>4</v>
      </c>
      <c r="B9" s="23" t="s">
        <v>33</v>
      </c>
      <c r="C9" s="19">
        <v>1.6</v>
      </c>
      <c r="D9" s="19">
        <v>1.6</v>
      </c>
      <c r="E9" s="19"/>
      <c r="F9" s="19">
        <v>35</v>
      </c>
      <c r="G9" s="29" t="s">
        <v>31</v>
      </c>
      <c r="H9" s="19" t="s">
        <v>12</v>
      </c>
      <c r="I9" s="19" t="s">
        <v>32</v>
      </c>
      <c r="J9" s="19">
        <v>12.7</v>
      </c>
      <c r="K9" s="19">
        <v>13.6</v>
      </c>
      <c r="L9" s="19">
        <v>0.11600000000000001</v>
      </c>
      <c r="M9" s="19">
        <v>0</v>
      </c>
      <c r="N9" s="19">
        <v>0</v>
      </c>
      <c r="O9" s="20">
        <f>SUM(L9:N9)</f>
        <v>0.11600000000000001</v>
      </c>
      <c r="P9" s="28" t="s">
        <v>304</v>
      </c>
      <c r="Q9" s="20">
        <f>MIN(C9:E9)</f>
        <v>1.6</v>
      </c>
      <c r="R9" s="19"/>
      <c r="S9" s="19"/>
      <c r="T9" s="19"/>
      <c r="U9" s="20">
        <f t="shared" ref="U9:U14" si="0">((O9-N9)/Q9)*100</f>
        <v>7.2499999999999991</v>
      </c>
      <c r="V9" s="32">
        <f t="shared" ref="V9:V13" si="1">O9/K9*100+V10</f>
        <v>6.5996922024623803</v>
      </c>
      <c r="W9" s="24">
        <f t="shared" ref="W9:W15" si="2">Q9-(O9-N9)</f>
        <v>1.484</v>
      </c>
      <c r="X9" s="21"/>
    </row>
    <row r="10" spans="1:48" s="22" customFormat="1" ht="124.5" customHeight="1" x14ac:dyDescent="0.3">
      <c r="A10" s="17" t="s">
        <v>5</v>
      </c>
      <c r="B10" s="23" t="s">
        <v>35</v>
      </c>
      <c r="C10" s="19"/>
      <c r="D10" s="19">
        <v>1.6</v>
      </c>
      <c r="E10" s="19"/>
      <c r="F10" s="19">
        <v>35</v>
      </c>
      <c r="G10" s="29" t="s">
        <v>34</v>
      </c>
      <c r="H10" s="19" t="s">
        <v>10</v>
      </c>
      <c r="I10" s="19">
        <v>27.2</v>
      </c>
      <c r="J10" s="25" t="s">
        <v>27</v>
      </c>
      <c r="K10" s="19">
        <v>17.2</v>
      </c>
      <c r="L10" s="19">
        <v>5.8000000000000003E-2</v>
      </c>
      <c r="M10" s="19">
        <v>8.9999999999999993E-3</v>
      </c>
      <c r="N10" s="19">
        <v>0</v>
      </c>
      <c r="O10" s="20">
        <f t="shared" ref="O10:O15" si="3">SUM(L10:N10)</f>
        <v>6.7000000000000004E-2</v>
      </c>
      <c r="P10" s="19" t="s">
        <v>312</v>
      </c>
      <c r="Q10" s="20">
        <f t="shared" ref="Q10:Q15" si="4">MIN(C10:E10)</f>
        <v>1.6</v>
      </c>
      <c r="R10" s="19"/>
      <c r="S10" s="19"/>
      <c r="T10" s="19"/>
      <c r="U10" s="32">
        <f t="shared" si="0"/>
        <v>4.1875</v>
      </c>
      <c r="V10" s="32">
        <f t="shared" si="1"/>
        <v>5.7467510259917916</v>
      </c>
      <c r="W10" s="24">
        <f t="shared" si="2"/>
        <v>1.5330000000000001</v>
      </c>
      <c r="X10" s="21"/>
    </row>
    <row r="11" spans="1:48" s="22" customFormat="1" ht="63.75" customHeight="1" x14ac:dyDescent="0.3">
      <c r="A11" s="17" t="s">
        <v>6</v>
      </c>
      <c r="B11" s="23" t="s">
        <v>36</v>
      </c>
      <c r="C11" s="19">
        <v>1.6</v>
      </c>
      <c r="D11" s="19">
        <v>1.6</v>
      </c>
      <c r="E11" s="19"/>
      <c r="F11" s="19">
        <v>35</v>
      </c>
      <c r="G11" s="29" t="s">
        <v>37</v>
      </c>
      <c r="H11" s="19" t="s">
        <v>10</v>
      </c>
      <c r="I11" s="19">
        <v>7.15</v>
      </c>
      <c r="J11" s="19">
        <v>16</v>
      </c>
      <c r="K11" s="19">
        <v>17.2</v>
      </c>
      <c r="L11" s="19">
        <v>0.13400000000000001</v>
      </c>
      <c r="M11" s="19">
        <v>0</v>
      </c>
      <c r="N11" s="19">
        <v>0</v>
      </c>
      <c r="O11" s="20">
        <f t="shared" si="3"/>
        <v>0.13400000000000001</v>
      </c>
      <c r="P11" s="19" t="s">
        <v>306</v>
      </c>
      <c r="Q11" s="20">
        <f t="shared" si="4"/>
        <v>1.6</v>
      </c>
      <c r="R11" s="19"/>
      <c r="S11" s="19"/>
      <c r="T11" s="19"/>
      <c r="U11" s="20">
        <f t="shared" si="0"/>
        <v>8.375</v>
      </c>
      <c r="V11" s="32">
        <f t="shared" si="1"/>
        <v>5.3572161422708611</v>
      </c>
      <c r="W11" s="24">
        <f t="shared" si="2"/>
        <v>1.4660000000000002</v>
      </c>
      <c r="X11" s="21"/>
    </row>
    <row r="12" spans="1:48" s="22" customFormat="1" ht="50.25" customHeight="1" x14ac:dyDescent="0.3">
      <c r="A12" s="17" t="s">
        <v>9</v>
      </c>
      <c r="B12" s="23" t="s">
        <v>38</v>
      </c>
      <c r="C12" s="19">
        <v>1</v>
      </c>
      <c r="D12" s="19"/>
      <c r="E12" s="19"/>
      <c r="F12" s="19">
        <v>35</v>
      </c>
      <c r="G12" s="29" t="s">
        <v>39</v>
      </c>
      <c r="H12" s="19" t="s">
        <v>10</v>
      </c>
      <c r="I12" s="19">
        <v>23.3</v>
      </c>
      <c r="J12" s="19">
        <v>16</v>
      </c>
      <c r="K12" s="19">
        <v>17.2</v>
      </c>
      <c r="L12" s="19">
        <v>1.9E-2</v>
      </c>
      <c r="M12" s="19">
        <v>0</v>
      </c>
      <c r="N12" s="19">
        <v>0</v>
      </c>
      <c r="O12" s="20">
        <f t="shared" si="3"/>
        <v>1.9E-2</v>
      </c>
      <c r="P12" s="28" t="s">
        <v>307</v>
      </c>
      <c r="Q12" s="20">
        <f t="shared" si="4"/>
        <v>1</v>
      </c>
      <c r="R12" s="19"/>
      <c r="S12" s="19"/>
      <c r="T12" s="19"/>
      <c r="U12" s="20">
        <f t="shared" si="0"/>
        <v>1.9</v>
      </c>
      <c r="V12" s="32">
        <f t="shared" si="1"/>
        <v>4.578146374829001</v>
      </c>
      <c r="W12" s="24">
        <f t="shared" si="2"/>
        <v>0.98099999999999998</v>
      </c>
      <c r="X12" s="21"/>
    </row>
    <row r="13" spans="1:48" s="22" customFormat="1" ht="90" customHeight="1" x14ac:dyDescent="0.3">
      <c r="A13" s="17" t="s">
        <v>11</v>
      </c>
      <c r="B13" s="23" t="s">
        <v>41</v>
      </c>
      <c r="C13" s="19">
        <v>2.5</v>
      </c>
      <c r="D13" s="19">
        <v>1.8</v>
      </c>
      <c r="E13" s="19"/>
      <c r="F13" s="19">
        <v>35</v>
      </c>
      <c r="G13" s="29" t="s">
        <v>40</v>
      </c>
      <c r="H13" s="19" t="s">
        <v>23</v>
      </c>
      <c r="I13" s="25" t="s">
        <v>44</v>
      </c>
      <c r="J13" s="19">
        <v>12.7</v>
      </c>
      <c r="K13" s="19">
        <v>13.6</v>
      </c>
      <c r="L13" s="19">
        <v>0.32700000000000001</v>
      </c>
      <c r="M13" s="19">
        <v>2.5999999999999999E-2</v>
      </c>
      <c r="N13" s="19">
        <v>0</v>
      </c>
      <c r="O13" s="20">
        <f t="shared" si="3"/>
        <v>0.35300000000000004</v>
      </c>
      <c r="P13" s="28" t="s">
        <v>313</v>
      </c>
      <c r="Q13" s="20">
        <f t="shared" si="4"/>
        <v>1.8</v>
      </c>
      <c r="R13" s="19"/>
      <c r="S13" s="19"/>
      <c r="T13" s="19"/>
      <c r="U13" s="32">
        <f t="shared" si="0"/>
        <v>19.611111111111114</v>
      </c>
      <c r="V13" s="32">
        <f t="shared" si="1"/>
        <v>4.4676812585499315</v>
      </c>
      <c r="W13" s="24">
        <f t="shared" si="2"/>
        <v>1.4470000000000001</v>
      </c>
      <c r="X13" s="21"/>
    </row>
    <row r="14" spans="1:48" s="22" customFormat="1" ht="91.5" customHeight="1" x14ac:dyDescent="0.3">
      <c r="A14" s="17" t="s">
        <v>13</v>
      </c>
      <c r="B14" s="23" t="s">
        <v>42</v>
      </c>
      <c r="C14" s="19">
        <v>2.5</v>
      </c>
      <c r="D14" s="19">
        <v>2.5</v>
      </c>
      <c r="E14" s="19"/>
      <c r="F14" s="19">
        <v>35</v>
      </c>
      <c r="G14" s="29" t="s">
        <v>43</v>
      </c>
      <c r="H14" s="19" t="s">
        <v>10</v>
      </c>
      <c r="I14" s="19">
        <v>19.399999999999999</v>
      </c>
      <c r="J14" s="19">
        <v>16</v>
      </c>
      <c r="K14" s="19">
        <v>17.2</v>
      </c>
      <c r="L14" s="19">
        <v>0.13400000000000001</v>
      </c>
      <c r="M14" s="19">
        <v>0.188</v>
      </c>
      <c r="N14" s="19">
        <v>0</v>
      </c>
      <c r="O14" s="20">
        <f t="shared" si="3"/>
        <v>0.32200000000000001</v>
      </c>
      <c r="P14" s="28" t="s">
        <v>314</v>
      </c>
      <c r="Q14" s="20">
        <f t="shared" si="4"/>
        <v>2.5</v>
      </c>
      <c r="R14" s="19"/>
      <c r="S14" s="19"/>
      <c r="T14" s="19"/>
      <c r="U14" s="20">
        <f t="shared" si="0"/>
        <v>12.879999999999999</v>
      </c>
      <c r="V14" s="32">
        <f>O14/K14*100+V15</f>
        <v>1.8720930232558139</v>
      </c>
      <c r="W14" s="24">
        <f t="shared" si="2"/>
        <v>2.1779999999999999</v>
      </c>
      <c r="X14" s="21"/>
    </row>
    <row r="15" spans="1:48" s="22" customFormat="1" ht="27.75" customHeight="1" x14ac:dyDescent="0.3">
      <c r="A15" s="17" t="s">
        <v>14</v>
      </c>
      <c r="B15" s="23"/>
      <c r="C15" s="20"/>
      <c r="D15" s="20"/>
      <c r="E15" s="20"/>
      <c r="F15" s="20">
        <v>35</v>
      </c>
      <c r="G15" s="30" t="s">
        <v>45</v>
      </c>
      <c r="H15" s="26" t="s">
        <v>10</v>
      </c>
      <c r="I15" s="19">
        <v>37.299999999999997</v>
      </c>
      <c r="J15" s="20">
        <v>16</v>
      </c>
      <c r="K15" s="20">
        <v>17.2</v>
      </c>
      <c r="L15" s="20">
        <v>0</v>
      </c>
      <c r="M15" s="20">
        <v>0</v>
      </c>
      <c r="N15" s="27">
        <v>0</v>
      </c>
      <c r="O15" s="20">
        <f t="shared" si="3"/>
        <v>0</v>
      </c>
      <c r="P15" s="28"/>
      <c r="Q15" s="20">
        <f t="shared" si="4"/>
        <v>0</v>
      </c>
      <c r="R15" s="20"/>
      <c r="S15" s="20"/>
      <c r="T15" s="20"/>
      <c r="U15" s="20"/>
      <c r="V15" s="20">
        <f>O15/K15*100</f>
        <v>0</v>
      </c>
      <c r="W15" s="24">
        <f t="shared" si="2"/>
        <v>0</v>
      </c>
      <c r="X15" s="21"/>
    </row>
    <row r="16" spans="1:48" s="1" customFormat="1" ht="34.5" customHeight="1" x14ac:dyDescent="0.3">
      <c r="A16" s="43" t="s">
        <v>315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</row>
    <row r="17" spans="1:24" s="22" customFormat="1" ht="59.25" customHeight="1" x14ac:dyDescent="0.3">
      <c r="A17" s="17" t="s">
        <v>3</v>
      </c>
      <c r="B17" s="18" t="s">
        <v>316</v>
      </c>
      <c r="C17" s="19"/>
      <c r="D17" s="19"/>
      <c r="E17" s="19"/>
      <c r="F17" s="19">
        <v>35</v>
      </c>
      <c r="G17" s="19"/>
      <c r="H17" s="19" t="s">
        <v>21</v>
      </c>
      <c r="I17" s="19" t="s">
        <v>76</v>
      </c>
      <c r="J17" s="19">
        <v>10.6</v>
      </c>
      <c r="K17" s="19">
        <v>11.4</v>
      </c>
      <c r="L17" s="19">
        <f>SUM(L18:L21)</f>
        <v>0.40800000000000003</v>
      </c>
      <c r="M17" s="19">
        <f>SUM(M18:M21)</f>
        <v>8.7000000000000008E-2</v>
      </c>
      <c r="N17" s="19">
        <f>SUM(N18:N21)</f>
        <v>0</v>
      </c>
      <c r="O17" s="19">
        <f>SUM(O18:O21)</f>
        <v>0.495</v>
      </c>
      <c r="P17" s="28" t="s">
        <v>317</v>
      </c>
      <c r="Q17" s="19"/>
      <c r="R17" s="19"/>
      <c r="S17" s="19"/>
      <c r="T17" s="19"/>
      <c r="U17" s="19"/>
      <c r="V17" s="32">
        <f>O17/K17*100</f>
        <v>4.3421052631578947</v>
      </c>
      <c r="W17" s="19">
        <f>SUM(W18:W21)</f>
        <v>5.2050000000000001</v>
      </c>
      <c r="X17" s="21"/>
    </row>
    <row r="18" spans="1:24" s="22" customFormat="1" ht="94.5" customHeight="1" x14ac:dyDescent="0.3">
      <c r="A18" s="17" t="s">
        <v>4</v>
      </c>
      <c r="B18" s="23" t="s">
        <v>47</v>
      </c>
      <c r="C18" s="19">
        <v>4</v>
      </c>
      <c r="D18" s="19">
        <v>1.6</v>
      </c>
      <c r="E18" s="19"/>
      <c r="F18" s="19">
        <v>35</v>
      </c>
      <c r="G18" s="29" t="s">
        <v>50</v>
      </c>
      <c r="H18" s="19" t="s">
        <v>72</v>
      </c>
      <c r="I18" s="19" t="s">
        <v>73</v>
      </c>
      <c r="J18" s="19">
        <v>10.6</v>
      </c>
      <c r="K18" s="19">
        <v>11.4</v>
      </c>
      <c r="L18" s="19">
        <v>0.28999999999999998</v>
      </c>
      <c r="M18" s="19">
        <v>5.6000000000000001E-2</v>
      </c>
      <c r="N18" s="19">
        <v>0</v>
      </c>
      <c r="O18" s="20">
        <f>SUM(L18:N18)</f>
        <v>0.34599999999999997</v>
      </c>
      <c r="P18" s="28" t="s">
        <v>318</v>
      </c>
      <c r="Q18" s="20">
        <f>MIN(C18:E18)</f>
        <v>1.6</v>
      </c>
      <c r="R18" s="19"/>
      <c r="S18" s="19"/>
      <c r="T18" s="19"/>
      <c r="U18" s="20">
        <f t="shared" ref="U18:U20" si="5">((O18-N18)/Q18)*100</f>
        <v>21.624999999999996</v>
      </c>
      <c r="V18" s="32">
        <f t="shared" ref="V18:V20" si="6">O18/K18*100+V19</f>
        <v>3.8757853937168498</v>
      </c>
      <c r="W18" s="24">
        <f t="shared" ref="W18:W21" si="7">Q18-(O18-N18)</f>
        <v>1.254</v>
      </c>
      <c r="X18" s="21"/>
    </row>
    <row r="19" spans="1:24" s="22" customFormat="1" ht="91.5" customHeight="1" x14ac:dyDescent="0.3">
      <c r="A19" s="17" t="s">
        <v>5</v>
      </c>
      <c r="B19" s="23" t="s">
        <v>48</v>
      </c>
      <c r="C19" s="19">
        <v>2.5</v>
      </c>
      <c r="D19" s="19">
        <v>2.5</v>
      </c>
      <c r="E19" s="19"/>
      <c r="F19" s="19">
        <v>35</v>
      </c>
      <c r="G19" s="29" t="s">
        <v>51</v>
      </c>
      <c r="H19" s="19" t="s">
        <v>10</v>
      </c>
      <c r="I19" s="19">
        <v>13.5</v>
      </c>
      <c r="J19" s="25" t="s">
        <v>27</v>
      </c>
      <c r="K19" s="19">
        <v>17.2</v>
      </c>
      <c r="L19" s="19">
        <v>0.1</v>
      </c>
      <c r="M19" s="19">
        <v>2.7E-2</v>
      </c>
      <c r="N19" s="19">
        <v>0</v>
      </c>
      <c r="O19" s="20">
        <f t="shared" ref="O19:O21" si="8">SUM(L19:N19)</f>
        <v>0.127</v>
      </c>
      <c r="P19" s="28" t="s">
        <v>319</v>
      </c>
      <c r="Q19" s="20">
        <f t="shared" ref="Q19:Q21" si="9">MIN(C19:E19)</f>
        <v>2.5</v>
      </c>
      <c r="R19" s="19"/>
      <c r="S19" s="19"/>
      <c r="T19" s="19"/>
      <c r="U19" s="20">
        <f t="shared" si="5"/>
        <v>5.08</v>
      </c>
      <c r="V19" s="32">
        <f t="shared" si="6"/>
        <v>0.84069767441860466</v>
      </c>
      <c r="W19" s="24">
        <f t="shared" si="7"/>
        <v>2.3730000000000002</v>
      </c>
      <c r="X19" s="21"/>
    </row>
    <row r="20" spans="1:24" s="22" customFormat="1" ht="62.25" customHeight="1" x14ac:dyDescent="0.3">
      <c r="A20" s="17" t="s">
        <v>6</v>
      </c>
      <c r="B20" s="23" t="s">
        <v>49</v>
      </c>
      <c r="C20" s="19">
        <v>1.6</v>
      </c>
      <c r="D20" s="19"/>
      <c r="E20" s="19"/>
      <c r="F20" s="19">
        <v>35</v>
      </c>
      <c r="G20" s="29" t="s">
        <v>52</v>
      </c>
      <c r="H20" s="19" t="s">
        <v>22</v>
      </c>
      <c r="I20" s="19">
        <v>15.4</v>
      </c>
      <c r="J20" s="19">
        <v>20</v>
      </c>
      <c r="K20" s="19">
        <v>21.5</v>
      </c>
      <c r="L20" s="19">
        <v>1.7999999999999999E-2</v>
      </c>
      <c r="M20" s="19">
        <v>4.0000000000000001E-3</v>
      </c>
      <c r="N20" s="19">
        <v>0</v>
      </c>
      <c r="O20" s="20">
        <f t="shared" si="8"/>
        <v>2.1999999999999999E-2</v>
      </c>
      <c r="P20" s="28" t="s">
        <v>320</v>
      </c>
      <c r="Q20" s="20">
        <f t="shared" si="9"/>
        <v>1.6</v>
      </c>
      <c r="R20" s="19"/>
      <c r="S20" s="19"/>
      <c r="T20" s="19"/>
      <c r="U20" s="20">
        <f t="shared" si="5"/>
        <v>1.3749999999999998</v>
      </c>
      <c r="V20" s="32">
        <f t="shared" si="6"/>
        <v>0.10232558139534884</v>
      </c>
      <c r="W20" s="24">
        <f t="shared" si="7"/>
        <v>1.5780000000000001</v>
      </c>
      <c r="X20" s="21"/>
    </row>
    <row r="21" spans="1:24" s="22" customFormat="1" ht="34.5" customHeight="1" x14ac:dyDescent="0.3">
      <c r="A21" s="17" t="s">
        <v>9</v>
      </c>
      <c r="B21" s="23"/>
      <c r="C21" s="25"/>
      <c r="D21" s="19"/>
      <c r="E21" s="19"/>
      <c r="F21" s="19">
        <v>35</v>
      </c>
      <c r="G21" s="29" t="s">
        <v>247</v>
      </c>
      <c r="H21" s="19" t="s">
        <v>22</v>
      </c>
      <c r="I21" s="19">
        <v>31.9</v>
      </c>
      <c r="J21" s="19">
        <v>20</v>
      </c>
      <c r="K21" s="19">
        <v>21.5</v>
      </c>
      <c r="L21" s="19">
        <v>0</v>
      </c>
      <c r="M21" s="19">
        <v>0</v>
      </c>
      <c r="N21" s="19">
        <v>0</v>
      </c>
      <c r="O21" s="20">
        <f t="shared" si="8"/>
        <v>0</v>
      </c>
      <c r="P21" s="19" t="s">
        <v>22</v>
      </c>
      <c r="Q21" s="20">
        <f t="shared" si="9"/>
        <v>0</v>
      </c>
      <c r="R21" s="19"/>
      <c r="S21" s="19"/>
      <c r="T21" s="19"/>
      <c r="U21" s="20"/>
      <c r="V21" s="20">
        <f>O21/K21*100</f>
        <v>0</v>
      </c>
      <c r="W21" s="24">
        <f t="shared" si="7"/>
        <v>0</v>
      </c>
      <c r="X21" s="21"/>
    </row>
    <row r="22" spans="1:24" s="1" customFormat="1" ht="34.5" customHeight="1" x14ac:dyDescent="0.3">
      <c r="A22" s="43" t="s">
        <v>310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9"/>
    </row>
    <row r="23" spans="1:24" s="22" customFormat="1" ht="78.75" customHeight="1" x14ac:dyDescent="0.3">
      <c r="A23" s="17" t="s">
        <v>3</v>
      </c>
      <c r="B23" s="18" t="s">
        <v>321</v>
      </c>
      <c r="C23" s="19"/>
      <c r="D23" s="19"/>
      <c r="E23" s="19"/>
      <c r="F23" s="19">
        <v>35</v>
      </c>
      <c r="G23" s="19"/>
      <c r="H23" s="19" t="s">
        <v>18</v>
      </c>
      <c r="I23" s="19" t="s">
        <v>77</v>
      </c>
      <c r="J23" s="19">
        <v>12.7</v>
      </c>
      <c r="K23" s="19">
        <v>13.6</v>
      </c>
      <c r="L23" s="19">
        <f>SUM(L24:L30)</f>
        <v>1.2610000000000001</v>
      </c>
      <c r="M23" s="19">
        <f>SUM(M24:M30)</f>
        <v>7.8E-2</v>
      </c>
      <c r="N23" s="19">
        <f>SUM(N24:N30)</f>
        <v>0</v>
      </c>
      <c r="O23" s="19">
        <f>SUM(O24:O30)</f>
        <v>1.339</v>
      </c>
      <c r="P23" s="28" t="s">
        <v>322</v>
      </c>
      <c r="Q23" s="19"/>
      <c r="R23" s="19"/>
      <c r="S23" s="19"/>
      <c r="T23" s="19"/>
      <c r="U23" s="19"/>
      <c r="V23" s="32">
        <f>O23/K23*100</f>
        <v>9.8455882352941178</v>
      </c>
      <c r="W23" s="19">
        <f>SUM(W24:W30)</f>
        <v>8.4610000000000021</v>
      </c>
      <c r="X23" s="21"/>
    </row>
    <row r="24" spans="1:24" s="22" customFormat="1" ht="136.5" customHeight="1" x14ac:dyDescent="0.3">
      <c r="A24" s="17" t="s">
        <v>4</v>
      </c>
      <c r="B24" s="23" t="s">
        <v>53</v>
      </c>
      <c r="C24" s="19">
        <v>2.5</v>
      </c>
      <c r="D24" s="19">
        <v>4</v>
      </c>
      <c r="E24" s="19"/>
      <c r="F24" s="19">
        <v>35</v>
      </c>
      <c r="G24" s="29" t="s">
        <v>58</v>
      </c>
      <c r="H24" s="19" t="s">
        <v>10</v>
      </c>
      <c r="I24" s="19">
        <v>15.25</v>
      </c>
      <c r="J24" s="19">
        <v>16</v>
      </c>
      <c r="K24" s="19">
        <v>17.2</v>
      </c>
      <c r="L24" s="19">
        <v>0.25</v>
      </c>
      <c r="M24" s="19">
        <v>1.7999999999999999E-2</v>
      </c>
      <c r="N24" s="19">
        <v>0</v>
      </c>
      <c r="O24" s="20">
        <f>SUM(L24:N24)</f>
        <v>0.26800000000000002</v>
      </c>
      <c r="P24" s="28" t="s">
        <v>323</v>
      </c>
      <c r="Q24" s="20">
        <f>MIN(C24:E24)</f>
        <v>2.5</v>
      </c>
      <c r="R24" s="19"/>
      <c r="S24" s="19"/>
      <c r="T24" s="19"/>
      <c r="U24" s="20">
        <f t="shared" ref="U24:U29" si="10">((O24-N24)/Q24)*100</f>
        <v>10.72</v>
      </c>
      <c r="V24" s="32">
        <f t="shared" ref="V24:V29" si="11">O24/K24*100+V25</f>
        <v>7.7735978112175106</v>
      </c>
      <c r="W24" s="24">
        <f t="shared" ref="W24:W30" si="12">Q24-(O24-N24)</f>
        <v>2.2320000000000002</v>
      </c>
      <c r="X24" s="21"/>
    </row>
    <row r="25" spans="1:24" s="22" customFormat="1" ht="66" customHeight="1" x14ac:dyDescent="0.3">
      <c r="A25" s="17" t="s">
        <v>5</v>
      </c>
      <c r="B25" s="23" t="s">
        <v>54</v>
      </c>
      <c r="C25" s="19">
        <v>1.6</v>
      </c>
      <c r="D25" s="19">
        <v>1.6</v>
      </c>
      <c r="E25" s="19"/>
      <c r="F25" s="19">
        <v>35</v>
      </c>
      <c r="G25" s="29" t="s">
        <v>59</v>
      </c>
      <c r="H25" s="19" t="s">
        <v>10</v>
      </c>
      <c r="I25" s="19">
        <v>18.7</v>
      </c>
      <c r="J25" s="25" t="s">
        <v>27</v>
      </c>
      <c r="K25" s="19">
        <v>17.2</v>
      </c>
      <c r="L25" s="19">
        <v>0.28799999999999998</v>
      </c>
      <c r="M25" s="19">
        <v>5.8000000000000003E-2</v>
      </c>
      <c r="N25" s="19">
        <v>0</v>
      </c>
      <c r="O25" s="20">
        <f t="shared" ref="O25:O30" si="13">SUM(L25:N25)</f>
        <v>0.34599999999999997</v>
      </c>
      <c r="P25" s="28" t="s">
        <v>324</v>
      </c>
      <c r="Q25" s="20">
        <f t="shared" ref="Q25:Q30" si="14">MIN(C25:E25)</f>
        <v>1.6</v>
      </c>
      <c r="R25" s="19"/>
      <c r="S25" s="19"/>
      <c r="T25" s="19"/>
      <c r="U25" s="20">
        <f t="shared" si="10"/>
        <v>21.624999999999996</v>
      </c>
      <c r="V25" s="32">
        <f t="shared" si="11"/>
        <v>6.2154582763337896</v>
      </c>
      <c r="W25" s="24">
        <f t="shared" si="12"/>
        <v>1.254</v>
      </c>
      <c r="X25" s="21"/>
    </row>
    <row r="26" spans="1:24" s="22" customFormat="1" ht="137.25" customHeight="1" x14ac:dyDescent="0.3">
      <c r="A26" s="17" t="s">
        <v>6</v>
      </c>
      <c r="B26" s="23" t="s">
        <v>55</v>
      </c>
      <c r="C26" s="19">
        <v>2.5</v>
      </c>
      <c r="D26" s="19">
        <v>2.5</v>
      </c>
      <c r="E26" s="19"/>
      <c r="F26" s="19">
        <v>35</v>
      </c>
      <c r="G26" s="29" t="s">
        <v>60</v>
      </c>
      <c r="H26" s="19" t="s">
        <v>22</v>
      </c>
      <c r="I26" s="19">
        <v>13.7</v>
      </c>
      <c r="J26" s="19">
        <v>20</v>
      </c>
      <c r="K26" s="19">
        <v>21.5</v>
      </c>
      <c r="L26" s="19">
        <v>0.33</v>
      </c>
      <c r="M26" s="19">
        <v>0</v>
      </c>
      <c r="N26" s="19">
        <v>0</v>
      </c>
      <c r="O26" s="20">
        <f t="shared" si="13"/>
        <v>0.33</v>
      </c>
      <c r="P26" s="28" t="s">
        <v>325</v>
      </c>
      <c r="Q26" s="20">
        <f t="shared" si="14"/>
        <v>2.5</v>
      </c>
      <c r="R26" s="19"/>
      <c r="S26" s="19"/>
      <c r="T26" s="19"/>
      <c r="U26" s="20">
        <f t="shared" si="10"/>
        <v>13.200000000000001</v>
      </c>
      <c r="V26" s="32">
        <f t="shared" si="11"/>
        <v>4.2038303693570453</v>
      </c>
      <c r="W26" s="24">
        <f t="shared" si="12"/>
        <v>2.17</v>
      </c>
      <c r="X26" s="21"/>
    </row>
    <row r="27" spans="1:24" s="22" customFormat="1" ht="47.25" customHeight="1" x14ac:dyDescent="0.3">
      <c r="A27" s="17" t="s">
        <v>9</v>
      </c>
      <c r="B27" s="23"/>
      <c r="C27" s="25"/>
      <c r="D27" s="19"/>
      <c r="E27" s="19"/>
      <c r="F27" s="19">
        <v>35</v>
      </c>
      <c r="G27" s="29" t="s">
        <v>61</v>
      </c>
      <c r="H27" s="19" t="s">
        <v>12</v>
      </c>
      <c r="I27" s="19" t="s">
        <v>74</v>
      </c>
      <c r="J27" s="19">
        <v>12.7</v>
      </c>
      <c r="K27" s="19">
        <v>13.6</v>
      </c>
      <c r="L27" s="19">
        <v>0</v>
      </c>
      <c r="M27" s="19">
        <v>0</v>
      </c>
      <c r="N27" s="19">
        <v>0</v>
      </c>
      <c r="O27" s="20">
        <f t="shared" si="13"/>
        <v>0</v>
      </c>
      <c r="P27" s="19" t="s">
        <v>23</v>
      </c>
      <c r="Q27" s="20">
        <f t="shared" si="14"/>
        <v>0</v>
      </c>
      <c r="R27" s="19"/>
      <c r="S27" s="19"/>
      <c r="T27" s="19"/>
      <c r="U27" s="20"/>
      <c r="V27" s="32">
        <f t="shared" si="11"/>
        <v>2.6689466484268127</v>
      </c>
      <c r="W27" s="24">
        <f t="shared" si="12"/>
        <v>0</v>
      </c>
      <c r="X27" s="21"/>
    </row>
    <row r="28" spans="1:24" s="22" customFormat="1" ht="62.25" customHeight="1" x14ac:dyDescent="0.3">
      <c r="A28" s="17" t="s">
        <v>11</v>
      </c>
      <c r="B28" s="23" t="s">
        <v>56</v>
      </c>
      <c r="C28" s="19">
        <v>2.5</v>
      </c>
      <c r="D28" s="19">
        <v>1.6</v>
      </c>
      <c r="E28" s="19"/>
      <c r="F28" s="19">
        <v>35</v>
      </c>
      <c r="G28" s="29" t="s">
        <v>62</v>
      </c>
      <c r="H28" s="19" t="s">
        <v>12</v>
      </c>
      <c r="I28" s="25" t="s">
        <v>75</v>
      </c>
      <c r="J28" s="19">
        <v>12.7</v>
      </c>
      <c r="K28" s="19">
        <v>13.6</v>
      </c>
      <c r="L28" s="19">
        <v>0.24</v>
      </c>
      <c r="M28" s="19">
        <v>2E-3</v>
      </c>
      <c r="N28" s="19">
        <v>0</v>
      </c>
      <c r="O28" s="20">
        <f t="shared" si="13"/>
        <v>0.24199999999999999</v>
      </c>
      <c r="P28" s="28" t="s">
        <v>326</v>
      </c>
      <c r="Q28" s="20">
        <f t="shared" si="14"/>
        <v>1.6</v>
      </c>
      <c r="R28" s="19"/>
      <c r="S28" s="19"/>
      <c r="T28" s="19"/>
      <c r="U28" s="20">
        <f t="shared" si="10"/>
        <v>15.125</v>
      </c>
      <c r="V28" s="32">
        <f t="shared" si="11"/>
        <v>2.6689466484268127</v>
      </c>
      <c r="W28" s="24">
        <f t="shared" si="12"/>
        <v>1.3580000000000001</v>
      </c>
      <c r="X28" s="21"/>
    </row>
    <row r="29" spans="1:24" s="22" customFormat="1" ht="112.5" customHeight="1" x14ac:dyDescent="0.3">
      <c r="A29" s="17" t="s">
        <v>13</v>
      </c>
      <c r="B29" s="23" t="s">
        <v>57</v>
      </c>
      <c r="C29" s="19">
        <v>1.6</v>
      </c>
      <c r="D29" s="19">
        <v>1.6</v>
      </c>
      <c r="E29" s="19"/>
      <c r="F29" s="19">
        <v>35</v>
      </c>
      <c r="G29" s="29" t="s">
        <v>63</v>
      </c>
      <c r="H29" s="19" t="s">
        <v>10</v>
      </c>
      <c r="I29" s="19">
        <v>15.8</v>
      </c>
      <c r="J29" s="19">
        <v>16</v>
      </c>
      <c r="K29" s="19">
        <v>17.2</v>
      </c>
      <c r="L29" s="19">
        <v>0.153</v>
      </c>
      <c r="M29" s="19">
        <v>0</v>
      </c>
      <c r="N29" s="19">
        <v>0</v>
      </c>
      <c r="O29" s="20">
        <f t="shared" si="13"/>
        <v>0.153</v>
      </c>
      <c r="P29" s="19" t="s">
        <v>327</v>
      </c>
      <c r="Q29" s="20">
        <f t="shared" si="14"/>
        <v>1.6</v>
      </c>
      <c r="R29" s="19"/>
      <c r="S29" s="19"/>
      <c r="T29" s="19"/>
      <c r="U29" s="32">
        <f t="shared" si="10"/>
        <v>9.5624999999999982</v>
      </c>
      <c r="V29" s="32">
        <f t="shared" si="11"/>
        <v>0.88953488372093026</v>
      </c>
      <c r="W29" s="24">
        <f t="shared" si="12"/>
        <v>1.4470000000000001</v>
      </c>
      <c r="X29" s="21"/>
    </row>
    <row r="30" spans="1:24" s="22" customFormat="1" ht="135.75" customHeight="1" x14ac:dyDescent="0.3">
      <c r="A30" s="17" t="s">
        <v>14</v>
      </c>
      <c r="B30" s="23"/>
      <c r="C30" s="20"/>
      <c r="D30" s="20"/>
      <c r="E30" s="20"/>
      <c r="F30" s="20">
        <v>35</v>
      </c>
      <c r="G30" s="29" t="s">
        <v>64</v>
      </c>
      <c r="H30" s="19" t="s">
        <v>10</v>
      </c>
      <c r="I30" s="19">
        <v>27.2</v>
      </c>
      <c r="J30" s="20">
        <v>16</v>
      </c>
      <c r="K30" s="20">
        <v>17.2</v>
      </c>
      <c r="L30" s="20">
        <v>0</v>
      </c>
      <c r="M30" s="20">
        <v>0</v>
      </c>
      <c r="N30" s="20">
        <v>0</v>
      </c>
      <c r="O30" s="20">
        <f t="shared" si="13"/>
        <v>0</v>
      </c>
      <c r="P30" s="28" t="s">
        <v>328</v>
      </c>
      <c r="Q30" s="20">
        <f t="shared" si="14"/>
        <v>0</v>
      </c>
      <c r="R30" s="20"/>
      <c r="S30" s="20"/>
      <c r="T30" s="20"/>
      <c r="U30" s="20"/>
      <c r="V30" s="20">
        <f>O30/K30*100</f>
        <v>0</v>
      </c>
      <c r="W30" s="24">
        <f t="shared" si="12"/>
        <v>0</v>
      </c>
      <c r="X30" s="21"/>
    </row>
    <row r="31" spans="1:24" s="1" customFormat="1" ht="34.5" customHeight="1" x14ac:dyDescent="0.3">
      <c r="A31" s="43" t="s">
        <v>302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s="22" customFormat="1" ht="139.5" customHeight="1" x14ac:dyDescent="0.3">
      <c r="A32" s="17" t="s">
        <v>3</v>
      </c>
      <c r="B32" s="18" t="s">
        <v>303</v>
      </c>
      <c r="C32" s="19"/>
      <c r="D32" s="19"/>
      <c r="E32" s="19"/>
      <c r="F32" s="19">
        <v>35</v>
      </c>
      <c r="G32" s="19"/>
      <c r="H32" s="19" t="s">
        <v>16</v>
      </c>
      <c r="I32" s="19" t="s">
        <v>78</v>
      </c>
      <c r="J32" s="19">
        <v>16</v>
      </c>
      <c r="K32" s="19">
        <v>17.2</v>
      </c>
      <c r="L32" s="19">
        <f>SUM(L33:L36)</f>
        <v>0.90200000000000002</v>
      </c>
      <c r="M32" s="19">
        <f>SUM(M33:M36)</f>
        <v>3.9E-2</v>
      </c>
      <c r="N32" s="19">
        <f>SUM(N33:N36)</f>
        <v>0</v>
      </c>
      <c r="O32" s="19">
        <f>SUM(O33:O36)</f>
        <v>0.94100000000000006</v>
      </c>
      <c r="P32" s="28" t="s">
        <v>328</v>
      </c>
      <c r="Q32" s="19"/>
      <c r="R32" s="19"/>
      <c r="S32" s="19"/>
      <c r="T32" s="19"/>
      <c r="U32" s="19"/>
      <c r="V32" s="32">
        <f>O32/K32*100</f>
        <v>5.4709302325581399</v>
      </c>
      <c r="W32" s="19">
        <f>SUM(W33:W36)</f>
        <v>3.2590000000000003</v>
      </c>
      <c r="X32" s="21"/>
    </row>
    <row r="33" spans="1:24" s="22" customFormat="1" ht="153" customHeight="1" x14ac:dyDescent="0.3">
      <c r="A33" s="17" t="s">
        <v>4</v>
      </c>
      <c r="B33" s="23" t="s">
        <v>65</v>
      </c>
      <c r="C33" s="19">
        <v>2.5</v>
      </c>
      <c r="D33" s="19">
        <v>1.6</v>
      </c>
      <c r="E33" s="19"/>
      <c r="F33" s="19">
        <v>35</v>
      </c>
      <c r="G33" s="29" t="s">
        <v>68</v>
      </c>
      <c r="H33" s="19" t="s">
        <v>10</v>
      </c>
      <c r="I33" s="19">
        <v>11.8</v>
      </c>
      <c r="J33" s="19">
        <v>16</v>
      </c>
      <c r="K33" s="19">
        <v>17.2</v>
      </c>
      <c r="L33" s="19">
        <v>0.76700000000000002</v>
      </c>
      <c r="M33" s="19">
        <v>2.8000000000000001E-2</v>
      </c>
      <c r="N33" s="19">
        <v>0</v>
      </c>
      <c r="O33" s="20">
        <f>SUM(L33:N33)</f>
        <v>0.79500000000000004</v>
      </c>
      <c r="P33" s="28" t="s">
        <v>329</v>
      </c>
      <c r="Q33" s="20">
        <f>MIN(C33:E33)</f>
        <v>1.6</v>
      </c>
      <c r="R33" s="19"/>
      <c r="S33" s="19"/>
      <c r="T33" s="19"/>
      <c r="U33" s="32">
        <f t="shared" ref="U33:U35" si="15">((O33-N33)/Q33)*100</f>
        <v>49.6875</v>
      </c>
      <c r="V33" s="32">
        <f t="shared" ref="V33:V35" si="16">O33/K33*100+V34</f>
        <v>5.4709302325581399</v>
      </c>
      <c r="W33" s="24">
        <f t="shared" ref="W33:W36" si="17">Q33-(O33-N33)</f>
        <v>0.80500000000000005</v>
      </c>
      <c r="X33" s="21"/>
    </row>
    <row r="34" spans="1:24" s="22" customFormat="1" ht="136.5" customHeight="1" x14ac:dyDescent="0.3">
      <c r="A34" s="17" t="s">
        <v>5</v>
      </c>
      <c r="B34" s="23" t="s">
        <v>66</v>
      </c>
      <c r="C34" s="19">
        <v>1.6</v>
      </c>
      <c r="D34" s="25" t="s">
        <v>13</v>
      </c>
      <c r="E34" s="19"/>
      <c r="F34" s="19">
        <v>35</v>
      </c>
      <c r="G34" s="29" t="s">
        <v>69</v>
      </c>
      <c r="H34" s="19" t="s">
        <v>10</v>
      </c>
      <c r="I34" s="19">
        <v>28.9</v>
      </c>
      <c r="J34" s="25" t="s">
        <v>27</v>
      </c>
      <c r="K34" s="19">
        <v>17.2</v>
      </c>
      <c r="L34" s="19">
        <v>3.7999999999999999E-2</v>
      </c>
      <c r="M34" s="19">
        <v>1.0999999999999999E-2</v>
      </c>
      <c r="N34" s="19">
        <v>0</v>
      </c>
      <c r="O34" s="20">
        <f t="shared" ref="O34:O36" si="18">SUM(L34:N34)</f>
        <v>4.9000000000000002E-2</v>
      </c>
      <c r="P34" s="19" t="s">
        <v>330</v>
      </c>
      <c r="Q34" s="20">
        <f t="shared" ref="Q34:Q36" si="19">MIN(C34:E34)</f>
        <v>1.6</v>
      </c>
      <c r="R34" s="19"/>
      <c r="S34" s="19"/>
      <c r="T34" s="19"/>
      <c r="U34" s="32">
        <f t="shared" si="15"/>
        <v>3.0625</v>
      </c>
      <c r="V34" s="32">
        <f t="shared" si="16"/>
        <v>0.84883720930232553</v>
      </c>
      <c r="W34" s="24">
        <f t="shared" si="17"/>
        <v>1.5510000000000002</v>
      </c>
      <c r="X34" s="21"/>
    </row>
    <row r="35" spans="1:24" s="22" customFormat="1" ht="65.25" customHeight="1" x14ac:dyDescent="0.3">
      <c r="A35" s="17" t="s">
        <v>6</v>
      </c>
      <c r="B35" s="23" t="s">
        <v>67</v>
      </c>
      <c r="C35" s="19">
        <v>1</v>
      </c>
      <c r="D35" s="19">
        <v>1.6</v>
      </c>
      <c r="E35" s="19"/>
      <c r="F35" s="19">
        <v>35</v>
      </c>
      <c r="G35" s="29" t="s">
        <v>70</v>
      </c>
      <c r="H35" s="19" t="s">
        <v>10</v>
      </c>
      <c r="I35" s="19">
        <v>15.8</v>
      </c>
      <c r="J35" s="19">
        <v>16</v>
      </c>
      <c r="K35" s="19">
        <v>17.2</v>
      </c>
      <c r="L35" s="19">
        <v>9.7000000000000003E-2</v>
      </c>
      <c r="M35" s="19">
        <v>0</v>
      </c>
      <c r="N35" s="19">
        <v>0</v>
      </c>
      <c r="O35" s="20">
        <f t="shared" si="18"/>
        <v>9.7000000000000003E-2</v>
      </c>
      <c r="P35" s="28" t="s">
        <v>331</v>
      </c>
      <c r="Q35" s="20">
        <f t="shared" si="19"/>
        <v>1</v>
      </c>
      <c r="R35" s="19"/>
      <c r="S35" s="19"/>
      <c r="T35" s="19"/>
      <c r="U35" s="20">
        <f t="shared" si="15"/>
        <v>9.7000000000000011</v>
      </c>
      <c r="V35" s="32">
        <f t="shared" si="16"/>
        <v>0.56395348837209303</v>
      </c>
      <c r="W35" s="24">
        <f t="shared" si="17"/>
        <v>0.90300000000000002</v>
      </c>
      <c r="X35" s="21"/>
    </row>
    <row r="36" spans="1:24" s="22" customFormat="1" ht="150.75" customHeight="1" x14ac:dyDescent="0.3">
      <c r="A36" s="17" t="s">
        <v>9</v>
      </c>
      <c r="B36" s="23"/>
      <c r="C36" s="25"/>
      <c r="D36" s="19"/>
      <c r="E36" s="19"/>
      <c r="F36" s="19">
        <v>35</v>
      </c>
      <c r="G36" s="29" t="s">
        <v>71</v>
      </c>
      <c r="H36" s="19" t="s">
        <v>22</v>
      </c>
      <c r="I36" s="19">
        <v>31.146000000000001</v>
      </c>
      <c r="J36" s="19">
        <v>20</v>
      </c>
      <c r="K36" s="19">
        <v>21.5</v>
      </c>
      <c r="L36" s="19">
        <v>0</v>
      </c>
      <c r="M36" s="19">
        <v>0</v>
      </c>
      <c r="N36" s="19">
        <v>0</v>
      </c>
      <c r="O36" s="20">
        <f t="shared" si="18"/>
        <v>0</v>
      </c>
      <c r="P36" s="28" t="s">
        <v>332</v>
      </c>
      <c r="Q36" s="20">
        <f t="shared" si="19"/>
        <v>0</v>
      </c>
      <c r="R36" s="19"/>
      <c r="S36" s="19"/>
      <c r="T36" s="19"/>
      <c r="U36" s="20"/>
      <c r="V36" s="20">
        <f>O36/K36*100</f>
        <v>0</v>
      </c>
      <c r="W36" s="24">
        <f t="shared" si="17"/>
        <v>0</v>
      </c>
      <c r="X36" s="21"/>
    </row>
    <row r="37" spans="1:24" s="1" customFormat="1" ht="34.5" customHeight="1" x14ac:dyDescent="0.3">
      <c r="A37" s="43" t="s">
        <v>334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5"/>
    </row>
    <row r="38" spans="1:24" s="22" customFormat="1" ht="96.75" customHeight="1" x14ac:dyDescent="0.3">
      <c r="A38" s="17" t="s">
        <v>3</v>
      </c>
      <c r="B38" s="18" t="s">
        <v>333</v>
      </c>
      <c r="C38" s="19"/>
      <c r="D38" s="19"/>
      <c r="E38" s="19"/>
      <c r="F38" s="19">
        <v>35</v>
      </c>
      <c r="G38" s="19"/>
      <c r="H38" s="19" t="s">
        <v>266</v>
      </c>
      <c r="I38" s="19" t="s">
        <v>265</v>
      </c>
      <c r="J38" s="19">
        <v>16</v>
      </c>
      <c r="K38" s="19">
        <v>17.2</v>
      </c>
      <c r="L38" s="19">
        <f>SUM(L39:L41)</f>
        <v>0.18</v>
      </c>
      <c r="M38" s="19">
        <f>SUM(M39:M41)</f>
        <v>1.2E-2</v>
      </c>
      <c r="N38" s="19">
        <f>SUM(N39:N41)</f>
        <v>0</v>
      </c>
      <c r="O38" s="19">
        <f>SUM(O39:O41)</f>
        <v>0.192</v>
      </c>
      <c r="P38" s="28" t="s">
        <v>336</v>
      </c>
      <c r="Q38" s="19"/>
      <c r="R38" s="28"/>
      <c r="S38" s="19"/>
      <c r="T38" s="19"/>
      <c r="U38" s="19"/>
      <c r="V38" s="32">
        <f>O38/K38*100</f>
        <v>1.1162790697674418</v>
      </c>
      <c r="W38" s="19">
        <f>SUM(W39:W41)</f>
        <v>3.008</v>
      </c>
      <c r="X38" s="21"/>
    </row>
    <row r="39" spans="1:24" s="22" customFormat="1" ht="61.5" customHeight="1" x14ac:dyDescent="0.3">
      <c r="A39" s="17" t="s">
        <v>4</v>
      </c>
      <c r="B39" s="23" t="s">
        <v>79</v>
      </c>
      <c r="C39" s="19">
        <v>4</v>
      </c>
      <c r="D39" s="19">
        <v>1.6</v>
      </c>
      <c r="E39" s="19"/>
      <c r="F39" s="19">
        <v>35</v>
      </c>
      <c r="G39" s="29" t="s">
        <v>335</v>
      </c>
      <c r="H39" s="19" t="s">
        <v>10</v>
      </c>
      <c r="I39" s="19">
        <v>14</v>
      </c>
      <c r="J39" s="19">
        <v>16</v>
      </c>
      <c r="K39" s="19">
        <v>17.2</v>
      </c>
      <c r="L39" s="19">
        <v>0.122</v>
      </c>
      <c r="M39" s="19">
        <v>3.0000000000000001E-3</v>
      </c>
      <c r="N39" s="19">
        <v>0</v>
      </c>
      <c r="O39" s="20">
        <f>SUM(L39:N39)</f>
        <v>0.125</v>
      </c>
      <c r="P39" s="28" t="s">
        <v>337</v>
      </c>
      <c r="Q39" s="20">
        <f>MIN(C39:E39)</f>
        <v>1.6</v>
      </c>
      <c r="R39" s="19"/>
      <c r="S39" s="19"/>
      <c r="T39" s="19"/>
      <c r="U39" s="32">
        <f t="shared" ref="U39:U40" si="20">((O39-N39)/Q39)*100</f>
        <v>7.8125</v>
      </c>
      <c r="V39" s="32">
        <f t="shared" ref="V39:V40" si="21">O39/K39*100+V40</f>
        <v>0.99052371360556668</v>
      </c>
      <c r="W39" s="24">
        <f t="shared" ref="W39:W41" si="22">Q39-(O39-N39)</f>
        <v>1.4750000000000001</v>
      </c>
      <c r="X39" s="21"/>
    </row>
    <row r="40" spans="1:24" s="22" customFormat="1" ht="79.5" customHeight="1" x14ac:dyDescent="0.3">
      <c r="A40" s="17" t="s">
        <v>5</v>
      </c>
      <c r="B40" s="23" t="s">
        <v>35</v>
      </c>
      <c r="C40" s="19"/>
      <c r="D40" s="19">
        <v>1.6</v>
      </c>
      <c r="E40" s="19"/>
      <c r="F40" s="19">
        <v>35</v>
      </c>
      <c r="G40" s="29" t="s">
        <v>339</v>
      </c>
      <c r="H40" s="19" t="s">
        <v>263</v>
      </c>
      <c r="I40" s="19">
        <v>44.2</v>
      </c>
      <c r="J40" s="25" t="s">
        <v>264</v>
      </c>
      <c r="K40" s="19">
        <v>25.4</v>
      </c>
      <c r="L40" s="19">
        <v>5.8000000000000003E-2</v>
      </c>
      <c r="M40" s="19">
        <v>8.9999999999999993E-3</v>
      </c>
      <c r="N40" s="19">
        <v>0</v>
      </c>
      <c r="O40" s="20">
        <f t="shared" ref="O40:O41" si="23">SUM(L40:N40)</f>
        <v>6.7000000000000004E-2</v>
      </c>
      <c r="P40" s="28" t="s">
        <v>338</v>
      </c>
      <c r="Q40" s="20">
        <f t="shared" ref="Q40:Q41" si="24">MIN(C40:E40)</f>
        <v>1.6</v>
      </c>
      <c r="R40" s="19"/>
      <c r="S40" s="19"/>
      <c r="T40" s="19"/>
      <c r="U40" s="32">
        <f t="shared" si="20"/>
        <v>4.1875</v>
      </c>
      <c r="V40" s="32">
        <f t="shared" si="21"/>
        <v>0.26377952755905515</v>
      </c>
      <c r="W40" s="24">
        <f t="shared" si="22"/>
        <v>1.5330000000000001</v>
      </c>
      <c r="X40" s="21"/>
    </row>
    <row r="41" spans="1:24" s="22" customFormat="1" ht="40.5" customHeight="1" x14ac:dyDescent="0.3">
      <c r="A41" s="17" t="s">
        <v>6</v>
      </c>
      <c r="B41" s="23"/>
      <c r="C41" s="19"/>
      <c r="D41" s="19"/>
      <c r="E41" s="19"/>
      <c r="F41" s="19">
        <v>35</v>
      </c>
      <c r="G41" s="29" t="s">
        <v>340</v>
      </c>
      <c r="H41" s="19" t="s">
        <v>10</v>
      </c>
      <c r="I41" s="19">
        <v>14</v>
      </c>
      <c r="J41" s="19">
        <v>16</v>
      </c>
      <c r="K41" s="19">
        <v>17.2</v>
      </c>
      <c r="L41" s="19">
        <v>0</v>
      </c>
      <c r="M41" s="19">
        <v>0</v>
      </c>
      <c r="N41" s="19">
        <v>0</v>
      </c>
      <c r="O41" s="20">
        <f t="shared" si="23"/>
        <v>0</v>
      </c>
      <c r="P41" s="19" t="s">
        <v>10</v>
      </c>
      <c r="Q41" s="20">
        <f t="shared" si="24"/>
        <v>0</v>
      </c>
      <c r="R41" s="19"/>
      <c r="S41" s="19"/>
      <c r="T41" s="19"/>
      <c r="U41" s="20"/>
      <c r="V41" s="20">
        <f>O41/K41*100</f>
        <v>0</v>
      </c>
      <c r="W41" s="24">
        <f t="shared" si="22"/>
        <v>0</v>
      </c>
      <c r="X41" s="21"/>
    </row>
    <row r="42" spans="1:24" s="1" customFormat="1" ht="34.5" customHeight="1" x14ac:dyDescent="0.3">
      <c r="A42" s="43" t="s">
        <v>341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5"/>
    </row>
    <row r="43" spans="1:24" s="22" customFormat="1" ht="126.75" customHeight="1" x14ac:dyDescent="0.3">
      <c r="A43" s="17" t="s">
        <v>3</v>
      </c>
      <c r="B43" s="18" t="s">
        <v>341</v>
      </c>
      <c r="C43" s="19"/>
      <c r="D43" s="19"/>
      <c r="E43" s="19"/>
      <c r="F43" s="19">
        <v>35</v>
      </c>
      <c r="G43" s="19"/>
      <c r="H43" s="19" t="s">
        <v>16</v>
      </c>
      <c r="I43" s="19" t="s">
        <v>114</v>
      </c>
      <c r="J43" s="19">
        <v>16</v>
      </c>
      <c r="K43" s="19">
        <v>17.2</v>
      </c>
      <c r="L43" s="19">
        <f>SUM(L44:L48)</f>
        <v>1.345</v>
      </c>
      <c r="M43" s="19">
        <f>SUM(M44:M48)</f>
        <v>0.55800000000000005</v>
      </c>
      <c r="N43" s="19">
        <f>SUM(N44:N48)</f>
        <v>0</v>
      </c>
      <c r="O43" s="19">
        <f>SUM(O44:O48)</f>
        <v>1.903</v>
      </c>
      <c r="P43" s="28" t="s">
        <v>342</v>
      </c>
      <c r="Q43" s="19"/>
      <c r="R43" s="19"/>
      <c r="S43" s="19"/>
      <c r="T43" s="19"/>
      <c r="U43" s="19"/>
      <c r="V43" s="32">
        <f>O43/K43*100</f>
        <v>11.063953488372094</v>
      </c>
      <c r="W43" s="19">
        <f>SUM(W44:W48)</f>
        <v>5.3970000000000002</v>
      </c>
      <c r="X43" s="21"/>
    </row>
    <row r="44" spans="1:24" s="22" customFormat="1" ht="64.5" customHeight="1" x14ac:dyDescent="0.3">
      <c r="A44" s="17" t="s">
        <v>4</v>
      </c>
      <c r="B44" s="23" t="s">
        <v>83</v>
      </c>
      <c r="C44" s="19">
        <v>1.6</v>
      </c>
      <c r="D44" s="19">
        <v>1.6</v>
      </c>
      <c r="E44" s="19"/>
      <c r="F44" s="19">
        <v>35</v>
      </c>
      <c r="G44" s="29" t="s">
        <v>87</v>
      </c>
      <c r="H44" s="19" t="s">
        <v>22</v>
      </c>
      <c r="I44" s="19">
        <v>19.34</v>
      </c>
      <c r="J44" s="19">
        <v>20</v>
      </c>
      <c r="K44" s="19">
        <v>21.5</v>
      </c>
      <c r="L44" s="19">
        <v>0.13400000000000001</v>
      </c>
      <c r="M44" s="19">
        <v>0</v>
      </c>
      <c r="N44" s="19">
        <v>0</v>
      </c>
      <c r="O44" s="20">
        <f>SUM(L44:N44)</f>
        <v>0.13400000000000001</v>
      </c>
      <c r="P44" s="28" t="s">
        <v>343</v>
      </c>
      <c r="Q44" s="20">
        <f>MIN(C44:E44)</f>
        <v>1.6</v>
      </c>
      <c r="R44" s="19"/>
      <c r="S44" s="19"/>
      <c r="T44" s="19"/>
      <c r="U44" s="20">
        <f t="shared" ref="U44:U47" si="25">((O44-N44)/Q44)*100</f>
        <v>8.375</v>
      </c>
      <c r="V44" s="32">
        <f t="shared" ref="V44:V47" si="26">O44/K44*100+V45</f>
        <v>10.908139534883722</v>
      </c>
      <c r="W44" s="24">
        <f t="shared" ref="W44:W48" si="27">Q44-(O44-N44)</f>
        <v>1.4660000000000002</v>
      </c>
      <c r="X44" s="21"/>
    </row>
    <row r="45" spans="1:24" s="22" customFormat="1" ht="63" customHeight="1" x14ac:dyDescent="0.3">
      <c r="A45" s="17" t="s">
        <v>5</v>
      </c>
      <c r="B45" s="23" t="s">
        <v>84</v>
      </c>
      <c r="C45" s="19">
        <v>1.6</v>
      </c>
      <c r="D45" s="19">
        <v>1.6</v>
      </c>
      <c r="E45" s="19"/>
      <c r="F45" s="19">
        <v>35</v>
      </c>
      <c r="G45" s="29" t="s">
        <v>88</v>
      </c>
      <c r="H45" s="19" t="s">
        <v>10</v>
      </c>
      <c r="I45" s="19">
        <v>20.04</v>
      </c>
      <c r="J45" s="25" t="s">
        <v>27</v>
      </c>
      <c r="K45" s="19">
        <v>17.2</v>
      </c>
      <c r="L45" s="19">
        <v>0.77</v>
      </c>
      <c r="M45" s="19">
        <v>1.7999999999999999E-2</v>
      </c>
      <c r="N45" s="19">
        <v>0</v>
      </c>
      <c r="O45" s="20">
        <f t="shared" ref="O45:O48" si="28">SUM(L45:N45)</f>
        <v>0.78800000000000003</v>
      </c>
      <c r="P45" s="28" t="s">
        <v>344</v>
      </c>
      <c r="Q45" s="20">
        <f t="shared" ref="Q45:Q48" si="29">MIN(C45:E45)</f>
        <v>1.6</v>
      </c>
      <c r="R45" s="19"/>
      <c r="S45" s="19"/>
      <c r="T45" s="19"/>
      <c r="U45" s="20">
        <f t="shared" si="25"/>
        <v>49.25</v>
      </c>
      <c r="V45" s="32">
        <f t="shared" si="26"/>
        <v>10.284883720930234</v>
      </c>
      <c r="W45" s="24">
        <f t="shared" si="27"/>
        <v>0.81200000000000006</v>
      </c>
      <c r="X45" s="21"/>
    </row>
    <row r="46" spans="1:24" s="22" customFormat="1" ht="76.5" customHeight="1" x14ac:dyDescent="0.3">
      <c r="A46" s="17" t="s">
        <v>6</v>
      </c>
      <c r="B46" s="23" t="s">
        <v>85</v>
      </c>
      <c r="C46" s="19">
        <v>1.6</v>
      </c>
      <c r="D46" s="19">
        <v>1.6</v>
      </c>
      <c r="E46" s="19"/>
      <c r="F46" s="19">
        <v>35</v>
      </c>
      <c r="G46" s="29" t="s">
        <v>346</v>
      </c>
      <c r="H46" s="19" t="s">
        <v>89</v>
      </c>
      <c r="I46" s="19">
        <v>16.600000000000001</v>
      </c>
      <c r="J46" s="19">
        <v>16</v>
      </c>
      <c r="K46" s="19">
        <v>17.2</v>
      </c>
      <c r="L46" s="19">
        <v>0.153</v>
      </c>
      <c r="M46" s="19">
        <v>0</v>
      </c>
      <c r="N46" s="19">
        <v>0</v>
      </c>
      <c r="O46" s="20">
        <f t="shared" si="28"/>
        <v>0.153</v>
      </c>
      <c r="P46" s="19" t="s">
        <v>345</v>
      </c>
      <c r="Q46" s="20">
        <f t="shared" si="29"/>
        <v>1.6</v>
      </c>
      <c r="R46" s="19"/>
      <c r="S46" s="19"/>
      <c r="T46" s="19"/>
      <c r="U46" s="32">
        <f t="shared" si="25"/>
        <v>9.5624999999999982</v>
      </c>
      <c r="V46" s="32">
        <f t="shared" si="26"/>
        <v>5.7034883720930241</v>
      </c>
      <c r="W46" s="24">
        <f t="shared" si="27"/>
        <v>1.4470000000000001</v>
      </c>
      <c r="X46" s="21"/>
    </row>
    <row r="47" spans="1:24" s="22" customFormat="1" ht="48" customHeight="1" x14ac:dyDescent="0.3">
      <c r="A47" s="17" t="s">
        <v>9</v>
      </c>
      <c r="B47" s="23" t="s">
        <v>86</v>
      </c>
      <c r="C47" s="19">
        <v>2.5</v>
      </c>
      <c r="D47" s="19">
        <v>4</v>
      </c>
      <c r="E47" s="19"/>
      <c r="F47" s="19">
        <v>35</v>
      </c>
      <c r="G47" s="29" t="s">
        <v>90</v>
      </c>
      <c r="H47" s="19" t="s">
        <v>10</v>
      </c>
      <c r="I47" s="19">
        <v>31.79</v>
      </c>
      <c r="J47" s="19">
        <v>16</v>
      </c>
      <c r="K47" s="19">
        <v>17.2</v>
      </c>
      <c r="L47" s="19">
        <v>0.28799999999999998</v>
      </c>
      <c r="M47" s="19">
        <v>0.54</v>
      </c>
      <c r="N47" s="19">
        <v>0</v>
      </c>
      <c r="O47" s="20">
        <f t="shared" si="28"/>
        <v>0.82800000000000007</v>
      </c>
      <c r="P47" s="28" t="s">
        <v>347</v>
      </c>
      <c r="Q47" s="20">
        <f t="shared" si="29"/>
        <v>2.5</v>
      </c>
      <c r="R47" s="19"/>
      <c r="S47" s="19"/>
      <c r="T47" s="19"/>
      <c r="U47" s="20">
        <f t="shared" si="25"/>
        <v>33.120000000000005</v>
      </c>
      <c r="V47" s="32">
        <f t="shared" si="26"/>
        <v>4.8139534883720936</v>
      </c>
      <c r="W47" s="24">
        <f t="shared" si="27"/>
        <v>1.6719999999999999</v>
      </c>
      <c r="X47" s="21"/>
    </row>
    <row r="48" spans="1:24" s="22" customFormat="1" ht="120.75" customHeight="1" x14ac:dyDescent="0.3">
      <c r="A48" s="17" t="s">
        <v>11</v>
      </c>
      <c r="B48" s="23"/>
      <c r="C48" s="19"/>
      <c r="D48" s="19"/>
      <c r="E48" s="19"/>
      <c r="F48" s="19">
        <v>35</v>
      </c>
      <c r="G48" s="29" t="s">
        <v>91</v>
      </c>
      <c r="H48" s="19" t="s">
        <v>10</v>
      </c>
      <c r="I48" s="25" t="s">
        <v>92</v>
      </c>
      <c r="J48" s="19">
        <v>16</v>
      </c>
      <c r="K48" s="19">
        <v>17.2</v>
      </c>
      <c r="L48" s="19">
        <v>0</v>
      </c>
      <c r="M48" s="19">
        <v>0</v>
      </c>
      <c r="N48" s="19">
        <v>0</v>
      </c>
      <c r="O48" s="20">
        <f t="shared" si="28"/>
        <v>0</v>
      </c>
      <c r="P48" s="28" t="s">
        <v>348</v>
      </c>
      <c r="Q48" s="20">
        <f t="shared" si="29"/>
        <v>0</v>
      </c>
      <c r="R48" s="19"/>
      <c r="S48" s="19"/>
      <c r="T48" s="19"/>
      <c r="U48" s="20"/>
      <c r="V48" s="20">
        <f>O48/K48*100</f>
        <v>0</v>
      </c>
      <c r="W48" s="24">
        <f t="shared" si="27"/>
        <v>0</v>
      </c>
      <c r="X48" s="21"/>
    </row>
    <row r="49" spans="1:24" s="1" customFormat="1" ht="34.5" customHeight="1" x14ac:dyDescent="0.3">
      <c r="A49" s="43" t="s">
        <v>349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5"/>
    </row>
    <row r="50" spans="1:24" s="22" customFormat="1" ht="69.75" customHeight="1" x14ac:dyDescent="0.3">
      <c r="A50" s="17" t="s">
        <v>3</v>
      </c>
      <c r="B50" s="18" t="s">
        <v>350</v>
      </c>
      <c r="C50" s="19"/>
      <c r="D50" s="19"/>
      <c r="E50" s="19"/>
      <c r="F50" s="19">
        <v>35</v>
      </c>
      <c r="G50" s="19"/>
      <c r="H50" s="19" t="s">
        <v>10</v>
      </c>
      <c r="I50" s="19">
        <f>SUM(I51:I54)</f>
        <v>64.88</v>
      </c>
      <c r="J50" s="19">
        <v>16</v>
      </c>
      <c r="K50" s="19">
        <v>17.2</v>
      </c>
      <c r="L50" s="19">
        <f>SUM(L51:L54)</f>
        <v>0.33600000000000002</v>
      </c>
      <c r="M50" s="19">
        <f>SUM(M51:M54)</f>
        <v>1.2E-2</v>
      </c>
      <c r="N50" s="19">
        <f>SUM(N51:N54)</f>
        <v>2.7770000000000001</v>
      </c>
      <c r="O50" s="19">
        <f>SUM(O51:O54)</f>
        <v>3.1250000000000004</v>
      </c>
      <c r="P50" s="19" t="s">
        <v>97</v>
      </c>
      <c r="Q50" s="19"/>
      <c r="R50" s="19"/>
      <c r="S50" s="19"/>
      <c r="T50" s="19"/>
      <c r="U50" s="19"/>
      <c r="V50" s="32">
        <f>O50/K50*100</f>
        <v>18.168604651162795</v>
      </c>
      <c r="W50" s="19">
        <f>SUM(W51:W54)</f>
        <v>6.452</v>
      </c>
      <c r="X50" s="21"/>
    </row>
    <row r="51" spans="1:24" s="22" customFormat="1" ht="41.25" customHeight="1" x14ac:dyDescent="0.3">
      <c r="A51" s="17" t="s">
        <v>4</v>
      </c>
      <c r="B51" s="23" t="s">
        <v>351</v>
      </c>
      <c r="C51" s="19">
        <v>1.8</v>
      </c>
      <c r="D51" s="19">
        <v>1.8</v>
      </c>
      <c r="E51" s="19"/>
      <c r="F51" s="19">
        <v>35</v>
      </c>
      <c r="G51" s="29" t="s">
        <v>352</v>
      </c>
      <c r="H51" s="19" t="s">
        <v>10</v>
      </c>
      <c r="I51" s="19">
        <v>17</v>
      </c>
      <c r="J51" s="19">
        <v>16</v>
      </c>
      <c r="K51" s="19">
        <v>17.2</v>
      </c>
      <c r="L51" s="19">
        <v>0.01</v>
      </c>
      <c r="M51" s="19">
        <v>0</v>
      </c>
      <c r="N51" s="19">
        <v>0</v>
      </c>
      <c r="O51" s="20">
        <f>SUM(L51:N51)</f>
        <v>0.01</v>
      </c>
      <c r="P51" s="19" t="s">
        <v>98</v>
      </c>
      <c r="Q51" s="20">
        <f>MIN(C51:E51)</f>
        <v>1.8</v>
      </c>
      <c r="R51" s="19"/>
      <c r="S51" s="19"/>
      <c r="T51" s="19"/>
      <c r="U51" s="32">
        <f t="shared" ref="U51:U53" si="30">((O51-N51)/Q51)*100</f>
        <v>0.55555555555555558</v>
      </c>
      <c r="V51" s="32">
        <f t="shared" ref="V51:V53" si="31">O51/K51*100+V52</f>
        <v>18.168604651162795</v>
      </c>
      <c r="W51" s="24">
        <f t="shared" ref="W51:W54" si="32">Q51-(O51-N51)</f>
        <v>1.79</v>
      </c>
      <c r="X51" s="21"/>
    </row>
    <row r="52" spans="1:24" s="22" customFormat="1" ht="93.75" customHeight="1" x14ac:dyDescent="0.3">
      <c r="A52" s="17" t="s">
        <v>5</v>
      </c>
      <c r="B52" s="23" t="s">
        <v>93</v>
      </c>
      <c r="C52" s="19">
        <v>2.5</v>
      </c>
      <c r="D52" s="19">
        <v>2.5</v>
      </c>
      <c r="E52" s="19"/>
      <c r="F52" s="19">
        <v>35</v>
      </c>
      <c r="G52" s="29" t="s">
        <v>353</v>
      </c>
      <c r="H52" s="19" t="s">
        <v>10</v>
      </c>
      <c r="I52" s="19">
        <v>2.2999999999999998</v>
      </c>
      <c r="J52" s="25" t="s">
        <v>27</v>
      </c>
      <c r="K52" s="19">
        <v>17.2</v>
      </c>
      <c r="L52" s="19">
        <v>0.13400000000000001</v>
      </c>
      <c r="M52" s="19">
        <v>0</v>
      </c>
      <c r="N52" s="19">
        <v>0</v>
      </c>
      <c r="O52" s="20">
        <f t="shared" ref="O52:O54" si="33">SUM(L52:N52)</f>
        <v>0.13400000000000001</v>
      </c>
      <c r="P52" s="28" t="s">
        <v>354</v>
      </c>
      <c r="Q52" s="20">
        <f t="shared" ref="Q52:Q54" si="34">MIN(C52:E52)</f>
        <v>2.5</v>
      </c>
      <c r="R52" s="19"/>
      <c r="S52" s="19"/>
      <c r="T52" s="19"/>
      <c r="U52" s="20">
        <f t="shared" si="30"/>
        <v>5.36</v>
      </c>
      <c r="V52" s="32">
        <f t="shared" si="31"/>
        <v>18.110465116279073</v>
      </c>
      <c r="W52" s="24">
        <f t="shared" si="32"/>
        <v>2.3660000000000001</v>
      </c>
      <c r="X52" s="21"/>
    </row>
    <row r="53" spans="1:24" s="22" customFormat="1" ht="66" customHeight="1" x14ac:dyDescent="0.3">
      <c r="A53" s="17" t="s">
        <v>6</v>
      </c>
      <c r="B53" s="23" t="s">
        <v>94</v>
      </c>
      <c r="C53" s="19">
        <v>2.5</v>
      </c>
      <c r="D53" s="19">
        <v>2.5</v>
      </c>
      <c r="E53" s="19"/>
      <c r="F53" s="19">
        <v>35</v>
      </c>
      <c r="G53" s="29" t="s">
        <v>95</v>
      </c>
      <c r="H53" s="19" t="s">
        <v>10</v>
      </c>
      <c r="I53" s="19">
        <v>29.38</v>
      </c>
      <c r="J53" s="19">
        <v>16</v>
      </c>
      <c r="K53" s="19">
        <v>17.2</v>
      </c>
      <c r="L53" s="19">
        <v>0.192</v>
      </c>
      <c r="M53" s="19">
        <v>1.2E-2</v>
      </c>
      <c r="N53" s="19">
        <v>2.7770000000000001</v>
      </c>
      <c r="O53" s="20">
        <f t="shared" si="33"/>
        <v>2.9810000000000003</v>
      </c>
      <c r="P53" s="28" t="s">
        <v>355</v>
      </c>
      <c r="Q53" s="20">
        <f t="shared" si="34"/>
        <v>2.5</v>
      </c>
      <c r="R53" s="19"/>
      <c r="S53" s="19"/>
      <c r="T53" s="19"/>
      <c r="U53" s="20">
        <f t="shared" si="30"/>
        <v>8.1600000000000072</v>
      </c>
      <c r="V53" s="32">
        <f t="shared" si="31"/>
        <v>17.331395348837212</v>
      </c>
      <c r="W53" s="24">
        <f t="shared" si="32"/>
        <v>2.2959999999999998</v>
      </c>
      <c r="X53" s="21"/>
    </row>
    <row r="54" spans="1:24" s="22" customFormat="1" ht="105" customHeight="1" x14ac:dyDescent="0.3">
      <c r="A54" s="17" t="s">
        <v>9</v>
      </c>
      <c r="B54" s="23"/>
      <c r="C54" s="19"/>
      <c r="D54" s="19"/>
      <c r="E54" s="19"/>
      <c r="F54" s="19">
        <v>35</v>
      </c>
      <c r="G54" s="29" t="s">
        <v>96</v>
      </c>
      <c r="H54" s="19" t="s">
        <v>10</v>
      </c>
      <c r="I54" s="19">
        <v>16.2</v>
      </c>
      <c r="J54" s="19">
        <v>16</v>
      </c>
      <c r="K54" s="19">
        <v>17.2</v>
      </c>
      <c r="L54" s="19">
        <v>0</v>
      </c>
      <c r="M54" s="19">
        <v>0</v>
      </c>
      <c r="N54" s="19">
        <v>0</v>
      </c>
      <c r="O54" s="20">
        <f t="shared" si="33"/>
        <v>0</v>
      </c>
      <c r="P54" s="28" t="s">
        <v>356</v>
      </c>
      <c r="Q54" s="20">
        <f t="shared" si="34"/>
        <v>0</v>
      </c>
      <c r="R54" s="19"/>
      <c r="S54" s="19"/>
      <c r="T54" s="19"/>
      <c r="U54" s="20"/>
      <c r="V54" s="20">
        <f>O54/K54*100</f>
        <v>0</v>
      </c>
      <c r="W54" s="24">
        <f t="shared" si="32"/>
        <v>0</v>
      </c>
      <c r="X54" s="21"/>
    </row>
    <row r="55" spans="1:24" s="1" customFormat="1" ht="34.5" customHeight="1" x14ac:dyDescent="0.3">
      <c r="A55" s="43" t="s">
        <v>357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5"/>
    </row>
    <row r="56" spans="1:24" s="22" customFormat="1" ht="82.5" customHeight="1" x14ac:dyDescent="0.3">
      <c r="A56" s="17" t="s">
        <v>3</v>
      </c>
      <c r="B56" s="18" t="s">
        <v>362</v>
      </c>
      <c r="C56" s="19"/>
      <c r="D56" s="19"/>
      <c r="E56" s="19"/>
      <c r="F56" s="19">
        <v>35</v>
      </c>
      <c r="G56" s="19"/>
      <c r="H56" s="19" t="s">
        <v>89</v>
      </c>
      <c r="I56" s="19">
        <f>SUM(I57+I58)</f>
        <v>24.28</v>
      </c>
      <c r="J56" s="19">
        <v>16</v>
      </c>
      <c r="K56" s="19">
        <v>17.2</v>
      </c>
      <c r="L56" s="19">
        <f>SUM(L57:L58)</f>
        <v>0.80799999999999994</v>
      </c>
      <c r="M56" s="19">
        <f>SUM(M57:M58)</f>
        <v>8.2000000000000003E-2</v>
      </c>
      <c r="N56" s="19">
        <f>SUM(N57:N58)</f>
        <v>0</v>
      </c>
      <c r="O56" s="19">
        <f>SUM(O57:O58)</f>
        <v>0.8899999999999999</v>
      </c>
      <c r="P56" s="28" t="s">
        <v>358</v>
      </c>
      <c r="Q56" s="19"/>
      <c r="R56" s="19"/>
      <c r="S56" s="19"/>
      <c r="T56" s="19"/>
      <c r="U56" s="19"/>
      <c r="V56" s="32">
        <f>O56/K56*100</f>
        <v>5.1744186046511622</v>
      </c>
      <c r="W56" s="19">
        <f>SUM(W57:W58)</f>
        <v>2.31</v>
      </c>
      <c r="X56" s="21"/>
    </row>
    <row r="57" spans="1:24" s="22" customFormat="1" ht="54" customHeight="1" x14ac:dyDescent="0.3">
      <c r="A57" s="17" t="s">
        <v>4</v>
      </c>
      <c r="B57" s="23" t="s">
        <v>99</v>
      </c>
      <c r="C57" s="19">
        <v>1.6</v>
      </c>
      <c r="D57" s="19">
        <v>1.8</v>
      </c>
      <c r="E57" s="19"/>
      <c r="F57" s="19">
        <v>35</v>
      </c>
      <c r="G57" s="29" t="s">
        <v>248</v>
      </c>
      <c r="H57" s="19" t="s">
        <v>89</v>
      </c>
      <c r="I57" s="19">
        <v>18.03</v>
      </c>
      <c r="J57" s="19">
        <v>16</v>
      </c>
      <c r="K57" s="19">
        <v>17.2</v>
      </c>
      <c r="L57" s="19">
        <v>9.7000000000000003E-2</v>
      </c>
      <c r="M57" s="19">
        <v>3.0000000000000001E-3</v>
      </c>
      <c r="N57" s="19">
        <v>0</v>
      </c>
      <c r="O57" s="20">
        <f>SUM(L57:N57)</f>
        <v>0.1</v>
      </c>
      <c r="P57" s="28" t="s">
        <v>359</v>
      </c>
      <c r="Q57" s="20">
        <f>MIN(C57:E57)</f>
        <v>1.6</v>
      </c>
      <c r="R57" s="19"/>
      <c r="S57" s="19"/>
      <c r="T57" s="19"/>
      <c r="U57" s="20">
        <f t="shared" ref="U57:U58" si="35">((O57-N57)/Q57)*100</f>
        <v>6.25</v>
      </c>
      <c r="V57" s="32">
        <f t="shared" ref="V57" si="36">O57/K57*100+V58</f>
        <v>5.1744186046511622</v>
      </c>
      <c r="W57" s="24">
        <f t="shared" ref="W57:W58" si="37">Q57-(O57-N57)</f>
        <v>1.5</v>
      </c>
      <c r="X57" s="21"/>
    </row>
    <row r="58" spans="1:24" s="22" customFormat="1" ht="81" customHeight="1" x14ac:dyDescent="0.3">
      <c r="A58" s="17" t="s">
        <v>5</v>
      </c>
      <c r="B58" s="23" t="s">
        <v>100</v>
      </c>
      <c r="C58" s="19">
        <v>1.6</v>
      </c>
      <c r="D58" s="19">
        <v>1.6</v>
      </c>
      <c r="E58" s="19"/>
      <c r="F58" s="19">
        <v>35</v>
      </c>
      <c r="G58" s="29" t="s">
        <v>249</v>
      </c>
      <c r="H58" s="19" t="s">
        <v>89</v>
      </c>
      <c r="I58" s="19">
        <v>6.25</v>
      </c>
      <c r="J58" s="25" t="s">
        <v>27</v>
      </c>
      <c r="K58" s="19">
        <v>17.2</v>
      </c>
      <c r="L58" s="19">
        <v>0.71099999999999997</v>
      </c>
      <c r="M58" s="19">
        <v>7.9000000000000001E-2</v>
      </c>
      <c r="N58" s="19">
        <v>0</v>
      </c>
      <c r="O58" s="20">
        <f t="shared" ref="O58" si="38">SUM(L58:N58)</f>
        <v>0.78999999999999992</v>
      </c>
      <c r="P58" s="19" t="s">
        <v>360</v>
      </c>
      <c r="Q58" s="20">
        <f t="shared" ref="Q58" si="39">MIN(C58:E58)</f>
        <v>1.6</v>
      </c>
      <c r="R58" s="19"/>
      <c r="S58" s="19"/>
      <c r="T58" s="19"/>
      <c r="U58" s="20">
        <f t="shared" si="35"/>
        <v>49.374999999999993</v>
      </c>
      <c r="V58" s="32">
        <f>O58/K58*100</f>
        <v>4.5930232558139528</v>
      </c>
      <c r="W58" s="24">
        <f t="shared" si="37"/>
        <v>0.81000000000000016</v>
      </c>
      <c r="X58" s="21"/>
    </row>
    <row r="59" spans="1:24" s="1" customFormat="1" ht="34.5" customHeight="1" x14ac:dyDescent="0.3">
      <c r="A59" s="43" t="s">
        <v>361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</row>
    <row r="60" spans="1:24" s="22" customFormat="1" ht="167.25" customHeight="1" x14ac:dyDescent="0.3">
      <c r="A60" s="17" t="s">
        <v>3</v>
      </c>
      <c r="B60" s="18" t="s">
        <v>363</v>
      </c>
      <c r="C60" s="19"/>
      <c r="D60" s="19"/>
      <c r="E60" s="19"/>
      <c r="F60" s="19">
        <v>35</v>
      </c>
      <c r="G60" s="19"/>
      <c r="H60" s="19" t="s">
        <v>22</v>
      </c>
      <c r="I60" s="19">
        <v>30</v>
      </c>
      <c r="J60" s="19">
        <v>20</v>
      </c>
      <c r="K60" s="19">
        <v>21.5</v>
      </c>
      <c r="L60" s="19">
        <f>SUM(L61:L61)</f>
        <v>0.14199999999999999</v>
      </c>
      <c r="M60" s="19">
        <f>SUM(M61:M61)</f>
        <v>4.0000000000000001E-3</v>
      </c>
      <c r="N60" s="19">
        <f>SUM(N61:N61)</f>
        <v>0</v>
      </c>
      <c r="O60" s="19">
        <f>SUM(O61:O61)</f>
        <v>0.14599999999999999</v>
      </c>
      <c r="P60" s="28" t="s">
        <v>364</v>
      </c>
      <c r="Q60" s="19"/>
      <c r="R60" s="19"/>
      <c r="S60" s="19"/>
      <c r="T60" s="19"/>
      <c r="U60" s="19"/>
      <c r="V60" s="32">
        <f>O60/K60*100</f>
        <v>0.67906976744186043</v>
      </c>
      <c r="W60" s="19">
        <f>SUM(W61:W61)</f>
        <v>1.4540000000000002</v>
      </c>
      <c r="X60" s="21"/>
    </row>
    <row r="61" spans="1:24" s="22" customFormat="1" ht="51.75" customHeight="1" x14ac:dyDescent="0.3">
      <c r="A61" s="17" t="s">
        <v>4</v>
      </c>
      <c r="B61" s="23" t="s">
        <v>101</v>
      </c>
      <c r="C61" s="19">
        <v>2.5</v>
      </c>
      <c r="D61" s="19">
        <v>1.6</v>
      </c>
      <c r="E61" s="19"/>
      <c r="F61" s="19">
        <v>35</v>
      </c>
      <c r="G61" s="29" t="s">
        <v>102</v>
      </c>
      <c r="H61" s="19" t="s">
        <v>22</v>
      </c>
      <c r="I61" s="19">
        <v>30</v>
      </c>
      <c r="J61" s="19">
        <v>20</v>
      </c>
      <c r="K61" s="19">
        <v>21.5</v>
      </c>
      <c r="L61" s="19">
        <v>0.14199999999999999</v>
      </c>
      <c r="M61" s="19">
        <v>4.0000000000000001E-3</v>
      </c>
      <c r="N61" s="19">
        <v>0</v>
      </c>
      <c r="O61" s="20">
        <f>SUM(L61:N61)</f>
        <v>0.14599999999999999</v>
      </c>
      <c r="P61" s="28" t="s">
        <v>365</v>
      </c>
      <c r="Q61" s="20">
        <f>MIN(C61:E61)</f>
        <v>1.6</v>
      </c>
      <c r="R61" s="19"/>
      <c r="S61" s="19"/>
      <c r="T61" s="19"/>
      <c r="U61" s="20">
        <f t="shared" ref="U61" si="40">((O61-N61)/Q61)*100</f>
        <v>9.1249999999999982</v>
      </c>
      <c r="V61" s="32">
        <f>O61/K61*100</f>
        <v>0.67906976744186043</v>
      </c>
      <c r="W61" s="24">
        <f t="shared" ref="W61" si="41">Q61-(O61-N61)</f>
        <v>1.4540000000000002</v>
      </c>
      <c r="X61" s="21"/>
    </row>
    <row r="62" spans="1:24" s="1" customFormat="1" ht="34.5" customHeight="1" x14ac:dyDescent="0.3">
      <c r="A62" s="43" t="s">
        <v>366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5"/>
    </row>
    <row r="63" spans="1:24" s="22" customFormat="1" ht="213.75" customHeight="1" x14ac:dyDescent="0.3">
      <c r="A63" s="17" t="s">
        <v>3</v>
      </c>
      <c r="B63" s="18" t="s">
        <v>367</v>
      </c>
      <c r="C63" s="19"/>
      <c r="D63" s="19"/>
      <c r="E63" s="19"/>
      <c r="F63" s="19">
        <v>35</v>
      </c>
      <c r="G63" s="19"/>
      <c r="H63" s="19" t="s">
        <v>16</v>
      </c>
      <c r="I63" s="19" t="s">
        <v>113</v>
      </c>
      <c r="J63" s="19">
        <v>16</v>
      </c>
      <c r="K63" s="19">
        <v>17.2</v>
      </c>
      <c r="L63" s="19">
        <f t="shared" ref="L63:M63" si="42">SUM(L64:L71)</f>
        <v>1.1419999999999999</v>
      </c>
      <c r="M63" s="19">
        <f t="shared" si="42"/>
        <v>0.183</v>
      </c>
      <c r="N63" s="19">
        <f t="shared" ref="N63" si="43">SUM(N64:N71)</f>
        <v>0</v>
      </c>
      <c r="O63" s="19">
        <f>SUM(O64:O71)</f>
        <v>1.325</v>
      </c>
      <c r="P63" s="28" t="s">
        <v>368</v>
      </c>
      <c r="Q63" s="19"/>
      <c r="R63" s="19"/>
      <c r="S63" s="19"/>
      <c r="T63" s="19"/>
      <c r="U63" s="19"/>
      <c r="V63" s="32">
        <f>O63/K63*100</f>
        <v>7.7034883720930232</v>
      </c>
      <c r="W63" s="19">
        <f>SUM(W64:W71)</f>
        <v>7.6750000000000007</v>
      </c>
      <c r="X63" s="21"/>
    </row>
    <row r="64" spans="1:24" s="22" customFormat="1" ht="76.5" customHeight="1" x14ac:dyDescent="0.3">
      <c r="A64" s="17" t="s">
        <v>4</v>
      </c>
      <c r="B64" s="23" t="s">
        <v>252</v>
      </c>
      <c r="C64" s="19">
        <v>2.5</v>
      </c>
      <c r="D64" s="19">
        <v>1</v>
      </c>
      <c r="E64" s="19"/>
      <c r="F64" s="19">
        <v>35</v>
      </c>
      <c r="G64" s="29" t="s">
        <v>253</v>
      </c>
      <c r="H64" s="19" t="s">
        <v>10</v>
      </c>
      <c r="I64" s="19">
        <v>11.4</v>
      </c>
      <c r="J64" s="19">
        <v>16</v>
      </c>
      <c r="K64" s="19">
        <v>17.2</v>
      </c>
      <c r="L64" s="19">
        <v>0.109</v>
      </c>
      <c r="M64" s="19">
        <v>0</v>
      </c>
      <c r="N64" s="19">
        <v>0</v>
      </c>
      <c r="O64" s="20">
        <f>SUM(L64:N64)</f>
        <v>0.109</v>
      </c>
      <c r="P64" s="28" t="s">
        <v>369</v>
      </c>
      <c r="Q64" s="20">
        <f>MIN(C64:E64)</f>
        <v>1</v>
      </c>
      <c r="R64" s="19"/>
      <c r="S64" s="19"/>
      <c r="T64" s="19"/>
      <c r="U64" s="20">
        <f t="shared" ref="U64:U69" si="44">((O64-N64)/Q64)*100</f>
        <v>10.9</v>
      </c>
      <c r="V64" s="32">
        <f t="shared" ref="V64:V70" si="45">O64/K64*100+V65</f>
        <v>7.7034883720930249</v>
      </c>
      <c r="W64" s="24">
        <f t="shared" ref="W64:W71" si="46">Q64-(O64-N64)</f>
        <v>0.89100000000000001</v>
      </c>
      <c r="X64" s="21"/>
    </row>
    <row r="65" spans="1:24" s="22" customFormat="1" ht="65.25" customHeight="1" x14ac:dyDescent="0.3">
      <c r="A65" s="17" t="s">
        <v>5</v>
      </c>
      <c r="B65" s="23" t="s">
        <v>103</v>
      </c>
      <c r="C65" s="19">
        <v>1.6</v>
      </c>
      <c r="D65" s="19">
        <v>1.8</v>
      </c>
      <c r="E65" s="19"/>
      <c r="F65" s="19">
        <v>35</v>
      </c>
      <c r="G65" s="29" t="s">
        <v>254</v>
      </c>
      <c r="H65" s="19" t="s">
        <v>10</v>
      </c>
      <c r="I65" s="19">
        <v>20.6</v>
      </c>
      <c r="J65" s="25" t="s">
        <v>27</v>
      </c>
      <c r="K65" s="19">
        <v>17.2</v>
      </c>
      <c r="L65" s="19">
        <v>0.25800000000000001</v>
      </c>
      <c r="M65" s="19">
        <v>1.0999999999999999E-2</v>
      </c>
      <c r="N65" s="19">
        <v>0</v>
      </c>
      <c r="O65" s="20">
        <f t="shared" ref="O65:O71" si="47">SUM(L65:N65)</f>
        <v>0.26900000000000002</v>
      </c>
      <c r="P65" s="28" t="s">
        <v>370</v>
      </c>
      <c r="Q65" s="20">
        <f t="shared" ref="Q65:Q71" si="48">MIN(C65:E65)</f>
        <v>1.6</v>
      </c>
      <c r="R65" s="19"/>
      <c r="S65" s="19"/>
      <c r="T65" s="19"/>
      <c r="U65" s="32">
        <f t="shared" si="44"/>
        <v>16.8125</v>
      </c>
      <c r="V65" s="32">
        <f t="shared" si="45"/>
        <v>7.069767441860467</v>
      </c>
      <c r="W65" s="24">
        <f t="shared" si="46"/>
        <v>1.331</v>
      </c>
      <c r="X65" s="21"/>
    </row>
    <row r="66" spans="1:24" s="22" customFormat="1" ht="112.5" customHeight="1" x14ac:dyDescent="0.3">
      <c r="A66" s="17" t="s">
        <v>6</v>
      </c>
      <c r="B66" s="23" t="s">
        <v>104</v>
      </c>
      <c r="C66" s="19">
        <v>1</v>
      </c>
      <c r="D66" s="19">
        <v>2.5</v>
      </c>
      <c r="E66" s="19"/>
      <c r="F66" s="19">
        <v>35</v>
      </c>
      <c r="G66" s="29" t="s">
        <v>105</v>
      </c>
      <c r="H66" s="19" t="s">
        <v>10</v>
      </c>
      <c r="I66" s="19">
        <v>19.27</v>
      </c>
      <c r="J66" s="19">
        <v>16</v>
      </c>
      <c r="K66" s="19">
        <v>17.2</v>
      </c>
      <c r="L66" s="19">
        <v>0.107</v>
      </c>
      <c r="M66" s="19">
        <v>7.0000000000000001E-3</v>
      </c>
      <c r="N66" s="19">
        <v>0</v>
      </c>
      <c r="O66" s="20">
        <f t="shared" si="47"/>
        <v>0.114</v>
      </c>
      <c r="P66" s="19" t="s">
        <v>371</v>
      </c>
      <c r="Q66" s="20">
        <f t="shared" si="48"/>
        <v>1</v>
      </c>
      <c r="R66" s="19"/>
      <c r="S66" s="19"/>
      <c r="T66" s="19"/>
      <c r="U66" s="20">
        <f t="shared" si="44"/>
        <v>11.4</v>
      </c>
      <c r="V66" s="32">
        <f t="shared" si="45"/>
        <v>5.5058139534883734</v>
      </c>
      <c r="W66" s="24">
        <f t="shared" si="46"/>
        <v>0.88600000000000001</v>
      </c>
      <c r="X66" s="21"/>
    </row>
    <row r="67" spans="1:24" s="22" customFormat="1" ht="69" customHeight="1" x14ac:dyDescent="0.3">
      <c r="A67" s="17" t="s">
        <v>9</v>
      </c>
      <c r="B67" s="23" t="s">
        <v>106</v>
      </c>
      <c r="C67" s="19">
        <v>0.63</v>
      </c>
      <c r="D67" s="19">
        <v>0.4</v>
      </c>
      <c r="E67" s="19"/>
      <c r="F67" s="19">
        <v>35</v>
      </c>
      <c r="G67" s="29" t="s">
        <v>372</v>
      </c>
      <c r="H67" s="19" t="s">
        <v>10</v>
      </c>
      <c r="I67" s="19">
        <v>3.13</v>
      </c>
      <c r="J67" s="19">
        <v>16</v>
      </c>
      <c r="K67" s="19">
        <v>17.2</v>
      </c>
      <c r="L67" s="19">
        <v>0.01</v>
      </c>
      <c r="M67" s="19">
        <v>0</v>
      </c>
      <c r="N67" s="19">
        <v>0</v>
      </c>
      <c r="O67" s="20">
        <f t="shared" si="47"/>
        <v>0.01</v>
      </c>
      <c r="P67" s="19" t="s">
        <v>97</v>
      </c>
      <c r="Q67" s="20">
        <f t="shared" si="48"/>
        <v>0.4</v>
      </c>
      <c r="R67" s="19"/>
      <c r="S67" s="19"/>
      <c r="T67" s="19"/>
      <c r="U67" s="20">
        <f t="shared" si="44"/>
        <v>2.5</v>
      </c>
      <c r="V67" s="32">
        <f t="shared" si="45"/>
        <v>4.8430232558139545</v>
      </c>
      <c r="W67" s="24">
        <f t="shared" si="46"/>
        <v>0.39</v>
      </c>
      <c r="X67" s="21"/>
    </row>
    <row r="68" spans="1:24" s="22" customFormat="1" ht="94.5" customHeight="1" x14ac:dyDescent="0.3">
      <c r="A68" s="17" t="s">
        <v>11</v>
      </c>
      <c r="B68" s="23" t="s">
        <v>46</v>
      </c>
      <c r="C68" s="19">
        <v>2.5</v>
      </c>
      <c r="D68" s="19">
        <v>2.5</v>
      </c>
      <c r="E68" s="19"/>
      <c r="F68" s="19">
        <v>35</v>
      </c>
      <c r="G68" s="29" t="s">
        <v>107</v>
      </c>
      <c r="H68" s="19" t="s">
        <v>10</v>
      </c>
      <c r="I68" s="25" t="s">
        <v>108</v>
      </c>
      <c r="J68" s="19">
        <v>16</v>
      </c>
      <c r="K68" s="19">
        <v>17.2</v>
      </c>
      <c r="L68" s="19">
        <v>0.107</v>
      </c>
      <c r="M68" s="19">
        <v>9.7000000000000003E-2</v>
      </c>
      <c r="N68" s="19">
        <v>0</v>
      </c>
      <c r="O68" s="20">
        <f t="shared" si="47"/>
        <v>0.20400000000000001</v>
      </c>
      <c r="P68" s="28" t="s">
        <v>373</v>
      </c>
      <c r="Q68" s="20">
        <f t="shared" si="48"/>
        <v>2.5</v>
      </c>
      <c r="R68" s="19"/>
      <c r="S68" s="19"/>
      <c r="T68" s="19"/>
      <c r="U68" s="20">
        <f t="shared" si="44"/>
        <v>8.16</v>
      </c>
      <c r="V68" s="32">
        <f t="shared" si="45"/>
        <v>4.7848837209302335</v>
      </c>
      <c r="W68" s="24">
        <f t="shared" si="46"/>
        <v>2.2959999999999998</v>
      </c>
      <c r="X68" s="21"/>
    </row>
    <row r="69" spans="1:24" s="22" customFormat="1" ht="64.5" customHeight="1" x14ac:dyDescent="0.3">
      <c r="A69" s="17" t="s">
        <v>13</v>
      </c>
      <c r="B69" s="23" t="s">
        <v>17</v>
      </c>
      <c r="C69" s="19">
        <v>2.5</v>
      </c>
      <c r="D69" s="19">
        <v>2.5</v>
      </c>
      <c r="E69" s="19"/>
      <c r="F69" s="19">
        <v>35</v>
      </c>
      <c r="G69" s="29" t="s">
        <v>109</v>
      </c>
      <c r="H69" s="19" t="s">
        <v>10</v>
      </c>
      <c r="I69" s="19">
        <v>12</v>
      </c>
      <c r="J69" s="19">
        <v>16</v>
      </c>
      <c r="K69" s="19">
        <v>17.2</v>
      </c>
      <c r="L69" s="19">
        <v>0.55100000000000005</v>
      </c>
      <c r="M69" s="19">
        <v>6.8000000000000005E-2</v>
      </c>
      <c r="N69" s="19">
        <v>0</v>
      </c>
      <c r="O69" s="20">
        <f t="shared" si="47"/>
        <v>0.61899999999999999</v>
      </c>
      <c r="P69" s="28" t="s">
        <v>374</v>
      </c>
      <c r="Q69" s="20">
        <f t="shared" si="48"/>
        <v>2.5</v>
      </c>
      <c r="R69" s="19"/>
      <c r="S69" s="19"/>
      <c r="T69" s="19"/>
      <c r="U69" s="20">
        <f t="shared" si="44"/>
        <v>24.759999999999998</v>
      </c>
      <c r="V69" s="32">
        <f t="shared" si="45"/>
        <v>3.5988372093023262</v>
      </c>
      <c r="W69" s="24">
        <f t="shared" si="46"/>
        <v>1.881</v>
      </c>
      <c r="X69" s="21"/>
    </row>
    <row r="70" spans="1:24" s="22" customFormat="1" ht="33.75" customHeight="1" x14ac:dyDescent="0.3">
      <c r="A70" s="17" t="s">
        <v>14</v>
      </c>
      <c r="B70" s="23"/>
      <c r="C70" s="20"/>
      <c r="D70" s="20"/>
      <c r="E70" s="20"/>
      <c r="F70" s="20">
        <v>35</v>
      </c>
      <c r="G70" s="29" t="s">
        <v>110</v>
      </c>
      <c r="H70" s="19" t="s">
        <v>10</v>
      </c>
      <c r="I70" s="19">
        <v>11.3</v>
      </c>
      <c r="J70" s="20">
        <v>16</v>
      </c>
      <c r="K70" s="20">
        <v>17.2</v>
      </c>
      <c r="L70" s="20">
        <v>0</v>
      </c>
      <c r="M70" s="20">
        <v>0</v>
      </c>
      <c r="N70" s="20">
        <v>0</v>
      </c>
      <c r="O70" s="20">
        <f t="shared" si="47"/>
        <v>0</v>
      </c>
      <c r="P70" s="28" t="s">
        <v>97</v>
      </c>
      <c r="Q70" s="20">
        <f t="shared" si="48"/>
        <v>0</v>
      </c>
      <c r="R70" s="20"/>
      <c r="S70" s="20"/>
      <c r="T70" s="20"/>
      <c r="U70" s="20"/>
      <c r="V70" s="20">
        <f t="shared" si="45"/>
        <v>0</v>
      </c>
      <c r="W70" s="24">
        <f t="shared" si="46"/>
        <v>0</v>
      </c>
      <c r="X70" s="21"/>
    </row>
    <row r="71" spans="1:24" s="22" customFormat="1" ht="105.75" customHeight="1" x14ac:dyDescent="0.3">
      <c r="A71" s="17" t="s">
        <v>25</v>
      </c>
      <c r="B71" s="23"/>
      <c r="C71" s="20"/>
      <c r="D71" s="20"/>
      <c r="E71" s="20"/>
      <c r="F71" s="20">
        <v>35</v>
      </c>
      <c r="G71" s="30" t="s">
        <v>111</v>
      </c>
      <c r="H71" s="26" t="s">
        <v>16</v>
      </c>
      <c r="I71" s="19" t="s">
        <v>112</v>
      </c>
      <c r="J71" s="20">
        <v>16</v>
      </c>
      <c r="K71" s="20">
        <v>17.2</v>
      </c>
      <c r="L71" s="20">
        <v>0</v>
      </c>
      <c r="M71" s="20">
        <v>0</v>
      </c>
      <c r="N71" s="27">
        <v>0</v>
      </c>
      <c r="O71" s="20">
        <f t="shared" si="47"/>
        <v>0</v>
      </c>
      <c r="P71" s="28" t="s">
        <v>375</v>
      </c>
      <c r="Q71" s="20">
        <f t="shared" si="48"/>
        <v>0</v>
      </c>
      <c r="R71" s="20"/>
      <c r="S71" s="20"/>
      <c r="T71" s="20"/>
      <c r="U71" s="20"/>
      <c r="V71" s="20">
        <f>O71/K71*100</f>
        <v>0</v>
      </c>
      <c r="W71" s="24">
        <f t="shared" si="46"/>
        <v>0</v>
      </c>
      <c r="X71" s="21"/>
    </row>
    <row r="72" spans="1:24" s="1" customFormat="1" ht="34.5" customHeight="1" x14ac:dyDescent="0.3">
      <c r="A72" s="43" t="s">
        <v>376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5"/>
    </row>
    <row r="73" spans="1:24" s="22" customFormat="1" ht="135.75" customHeight="1" x14ac:dyDescent="0.3">
      <c r="A73" s="17" t="s">
        <v>3</v>
      </c>
      <c r="B73" s="18" t="s">
        <v>377</v>
      </c>
      <c r="C73" s="19"/>
      <c r="D73" s="19"/>
      <c r="E73" s="19"/>
      <c r="F73" s="19">
        <v>35</v>
      </c>
      <c r="G73" s="19"/>
      <c r="H73" s="19" t="s">
        <v>16</v>
      </c>
      <c r="I73" s="19" t="s">
        <v>117</v>
      </c>
      <c r="J73" s="19">
        <v>16</v>
      </c>
      <c r="K73" s="19">
        <v>17.2</v>
      </c>
      <c r="L73" s="19">
        <f>SUM(L74:L74)</f>
        <v>0.124</v>
      </c>
      <c r="M73" s="19">
        <f>SUM(M74:M74)</f>
        <v>3.0000000000000001E-3</v>
      </c>
      <c r="N73" s="19">
        <f>SUM(N74:N74)</f>
        <v>0</v>
      </c>
      <c r="O73" s="19">
        <f>SUM(O74:O74)</f>
        <v>0.127</v>
      </c>
      <c r="P73" s="28" t="s">
        <v>378</v>
      </c>
      <c r="Q73" s="19"/>
      <c r="R73" s="19"/>
      <c r="S73" s="19"/>
      <c r="T73" s="19"/>
      <c r="U73" s="19"/>
      <c r="V73" s="32">
        <f>O73/K73*100</f>
        <v>0.73837209302325579</v>
      </c>
      <c r="W73" s="19">
        <f>SUM(W74:W74)</f>
        <v>0.873</v>
      </c>
      <c r="X73" s="21"/>
    </row>
    <row r="74" spans="1:24" s="22" customFormat="1" ht="90" customHeight="1" x14ac:dyDescent="0.3">
      <c r="A74" s="17" t="s">
        <v>4</v>
      </c>
      <c r="B74" s="23" t="s">
        <v>115</v>
      </c>
      <c r="C74" s="19">
        <v>1.6</v>
      </c>
      <c r="D74" s="19">
        <v>1</v>
      </c>
      <c r="E74" s="19"/>
      <c r="F74" s="19">
        <v>35</v>
      </c>
      <c r="G74" s="29" t="s">
        <v>116</v>
      </c>
      <c r="H74" s="19" t="s">
        <v>16</v>
      </c>
      <c r="I74" s="19" t="s">
        <v>117</v>
      </c>
      <c r="J74" s="19">
        <v>16</v>
      </c>
      <c r="K74" s="19">
        <v>17.2</v>
      </c>
      <c r="L74" s="19">
        <v>0.124</v>
      </c>
      <c r="M74" s="19">
        <v>3.0000000000000001E-3</v>
      </c>
      <c r="N74" s="19">
        <v>0</v>
      </c>
      <c r="O74" s="20">
        <f>SUM(L74:N74)</f>
        <v>0.127</v>
      </c>
      <c r="P74" s="28" t="s">
        <v>379</v>
      </c>
      <c r="Q74" s="20">
        <f>MIN(C74:E74)</f>
        <v>1</v>
      </c>
      <c r="R74" s="19"/>
      <c r="S74" s="19"/>
      <c r="T74" s="19"/>
      <c r="U74" s="20">
        <f t="shared" ref="U74" si="49">((O74-N74)/Q74)*100</f>
        <v>12.7</v>
      </c>
      <c r="V74" s="32">
        <f>O74/K74*100</f>
        <v>0.73837209302325579</v>
      </c>
      <c r="W74" s="24">
        <f t="shared" ref="W74" si="50">Q74-(O74-N74)</f>
        <v>0.873</v>
      </c>
      <c r="X74" s="21"/>
    </row>
    <row r="75" spans="1:24" s="1" customFormat="1" ht="34.5" customHeight="1" x14ac:dyDescent="0.3">
      <c r="A75" s="43" t="s">
        <v>380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5"/>
    </row>
    <row r="76" spans="1:24" s="22" customFormat="1" ht="138" customHeight="1" x14ac:dyDescent="0.3">
      <c r="A76" s="17" t="s">
        <v>3</v>
      </c>
      <c r="B76" s="18" t="s">
        <v>381</v>
      </c>
      <c r="C76" s="19"/>
      <c r="D76" s="19"/>
      <c r="E76" s="19"/>
      <c r="F76" s="19">
        <v>35</v>
      </c>
      <c r="G76" s="19"/>
      <c r="H76" s="19" t="s">
        <v>10</v>
      </c>
      <c r="I76" s="19">
        <v>107.4</v>
      </c>
      <c r="J76" s="19">
        <v>16</v>
      </c>
      <c r="K76" s="19">
        <v>17.2</v>
      </c>
      <c r="L76" s="19">
        <f>SUM(L77:L78)</f>
        <v>0.14299999999999999</v>
      </c>
      <c r="M76" s="19">
        <f>SUM(M77:M78)</f>
        <v>0</v>
      </c>
      <c r="N76" s="19">
        <f>SUM(N77:N78)</f>
        <v>0</v>
      </c>
      <c r="O76" s="19">
        <f>SUM(O77:O78)</f>
        <v>0.14299999999999999</v>
      </c>
      <c r="P76" s="28" t="s">
        <v>382</v>
      </c>
      <c r="Q76" s="19"/>
      <c r="R76" s="19"/>
      <c r="S76" s="19"/>
      <c r="T76" s="19"/>
      <c r="U76" s="19"/>
      <c r="V76" s="32">
        <f>O76/K76*100</f>
        <v>0.83139534883720934</v>
      </c>
      <c r="W76" s="19">
        <f>SUM(W77:W78)</f>
        <v>1.6170000000000002</v>
      </c>
      <c r="X76" s="21"/>
    </row>
    <row r="77" spans="1:24" s="22" customFormat="1" ht="32.25" customHeight="1" x14ac:dyDescent="0.3">
      <c r="A77" s="17" t="s">
        <v>4</v>
      </c>
      <c r="B77" s="23" t="s">
        <v>118</v>
      </c>
      <c r="C77" s="19">
        <v>1.6</v>
      </c>
      <c r="D77" s="19"/>
      <c r="E77" s="19"/>
      <c r="F77" s="19">
        <v>35</v>
      </c>
      <c r="G77" s="29" t="s">
        <v>267</v>
      </c>
      <c r="H77" s="19" t="s">
        <v>10</v>
      </c>
      <c r="I77" s="19">
        <v>107.4</v>
      </c>
      <c r="J77" s="19">
        <v>16</v>
      </c>
      <c r="K77" s="19">
        <v>17.2</v>
      </c>
      <c r="L77" s="19">
        <v>0.14199999999999999</v>
      </c>
      <c r="M77" s="19">
        <v>0</v>
      </c>
      <c r="N77" s="19">
        <v>0</v>
      </c>
      <c r="O77" s="20">
        <f>SUM(L77:N77)</f>
        <v>0.14199999999999999</v>
      </c>
      <c r="P77" s="19" t="s">
        <v>10</v>
      </c>
      <c r="Q77" s="20">
        <f>MIN(C77:E77)</f>
        <v>1.6</v>
      </c>
      <c r="R77" s="19"/>
      <c r="S77" s="19"/>
      <c r="T77" s="19"/>
      <c r="U77" s="20">
        <f t="shared" ref="U77:U78" si="51">((O77-N77)/Q77)*100</f>
        <v>8.8749999999999982</v>
      </c>
      <c r="V77" s="32">
        <f t="shared" ref="V77" si="52">O77/K77*100+V78</f>
        <v>0.83139534883720934</v>
      </c>
      <c r="W77" s="24">
        <f t="shared" ref="W77:W78" si="53">Q77-(O77-N77)</f>
        <v>1.4580000000000002</v>
      </c>
      <c r="X77" s="21"/>
    </row>
    <row r="78" spans="1:24" s="22" customFormat="1" ht="84" customHeight="1" x14ac:dyDescent="0.3">
      <c r="A78" s="17" t="s">
        <v>5</v>
      </c>
      <c r="B78" s="23" t="s">
        <v>250</v>
      </c>
      <c r="C78" s="19">
        <v>0.16</v>
      </c>
      <c r="D78" s="19"/>
      <c r="E78" s="19"/>
      <c r="F78" s="19">
        <v>35</v>
      </c>
      <c r="G78" s="29" t="s">
        <v>383</v>
      </c>
      <c r="H78" s="19" t="s">
        <v>10</v>
      </c>
      <c r="I78" s="19"/>
      <c r="J78" s="25" t="s">
        <v>27</v>
      </c>
      <c r="K78" s="19">
        <v>17.2</v>
      </c>
      <c r="L78" s="19">
        <v>1E-3</v>
      </c>
      <c r="M78" s="19">
        <v>0</v>
      </c>
      <c r="N78" s="19">
        <v>0</v>
      </c>
      <c r="O78" s="20">
        <f t="shared" ref="O78" si="54">SUM(L78:N78)</f>
        <v>1E-3</v>
      </c>
      <c r="P78" s="19" t="s">
        <v>10</v>
      </c>
      <c r="Q78" s="20">
        <f t="shared" ref="Q78" si="55">MIN(C78:E78)</f>
        <v>0.16</v>
      </c>
      <c r="R78" s="19"/>
      <c r="S78" s="19"/>
      <c r="T78" s="19"/>
      <c r="U78" s="20">
        <f t="shared" si="51"/>
        <v>0.625</v>
      </c>
      <c r="V78" s="32">
        <f>O78/K78*100</f>
        <v>5.8139534883720929E-3</v>
      </c>
      <c r="W78" s="24">
        <f t="shared" si="53"/>
        <v>0.159</v>
      </c>
      <c r="X78" s="21"/>
    </row>
    <row r="79" spans="1:24" s="1" customFormat="1" ht="34.5" customHeight="1" x14ac:dyDescent="0.3">
      <c r="A79" s="43" t="s">
        <v>384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5"/>
    </row>
    <row r="80" spans="1:24" s="22" customFormat="1" ht="106.5" customHeight="1" x14ac:dyDescent="0.3">
      <c r="A80" s="17" t="s">
        <v>3</v>
      </c>
      <c r="B80" s="18" t="s">
        <v>385</v>
      </c>
      <c r="C80" s="19"/>
      <c r="D80" s="19"/>
      <c r="E80" s="19"/>
      <c r="F80" s="19">
        <v>35</v>
      </c>
      <c r="G80" s="19"/>
      <c r="H80" s="19" t="s">
        <v>18</v>
      </c>
      <c r="I80" s="19" t="s">
        <v>133</v>
      </c>
      <c r="J80" s="19">
        <v>12.7</v>
      </c>
      <c r="K80" s="19">
        <v>13.6</v>
      </c>
      <c r="L80" s="19">
        <f>SUM(L81:L89)</f>
        <v>0.44200000000000006</v>
      </c>
      <c r="M80" s="19">
        <f>SUM(M81:M89)</f>
        <v>1.0999999999999999E-2</v>
      </c>
      <c r="N80" s="19">
        <f>SUM(N81:N89)</f>
        <v>0</v>
      </c>
      <c r="O80" s="19">
        <f>SUM(O81:O89)</f>
        <v>0.45300000000000007</v>
      </c>
      <c r="P80" s="28" t="s">
        <v>386</v>
      </c>
      <c r="Q80" s="19"/>
      <c r="R80" s="19"/>
      <c r="S80" s="19"/>
      <c r="T80" s="19"/>
      <c r="U80" s="19"/>
      <c r="V80" s="32">
        <f>O80/K80*100</f>
        <v>3.3308823529411771</v>
      </c>
      <c r="W80" s="19">
        <f>SUM(W81:W89)</f>
        <v>7.6970000000000001</v>
      </c>
      <c r="X80" s="21"/>
    </row>
    <row r="81" spans="1:24" s="22" customFormat="1" ht="63" customHeight="1" x14ac:dyDescent="0.3">
      <c r="A81" s="17" t="s">
        <v>4</v>
      </c>
      <c r="B81" s="23" t="s">
        <v>119</v>
      </c>
      <c r="C81" s="19">
        <v>1.6</v>
      </c>
      <c r="D81" s="19">
        <v>1.6</v>
      </c>
      <c r="E81" s="19"/>
      <c r="F81" s="19">
        <v>35</v>
      </c>
      <c r="G81" s="29" t="s">
        <v>120</v>
      </c>
      <c r="H81" s="19" t="s">
        <v>22</v>
      </c>
      <c r="I81" s="19">
        <v>23.774000000000001</v>
      </c>
      <c r="J81" s="19">
        <v>20</v>
      </c>
      <c r="K81" s="19">
        <v>21.5</v>
      </c>
      <c r="L81" s="19">
        <v>0.124</v>
      </c>
      <c r="M81" s="19">
        <v>0</v>
      </c>
      <c r="N81" s="19">
        <v>0</v>
      </c>
      <c r="O81" s="20">
        <f>SUM(L81:N81)</f>
        <v>0.124</v>
      </c>
      <c r="P81" s="28" t="s">
        <v>387</v>
      </c>
      <c r="Q81" s="20">
        <f>MIN(C81:E81)</f>
        <v>1.6</v>
      </c>
      <c r="R81" s="19"/>
      <c r="S81" s="19"/>
      <c r="T81" s="19"/>
      <c r="U81" s="20">
        <f t="shared" ref="U81:U88" si="56">((O81-N81)/Q81)*100</f>
        <v>7.75</v>
      </c>
      <c r="V81" s="32">
        <f t="shared" ref="V81:V86" si="57">O81/K81*100+V82</f>
        <v>2.4816689466484272</v>
      </c>
      <c r="W81" s="24">
        <f t="shared" ref="W81:W89" si="58">Q81-(O81-N81)</f>
        <v>1.476</v>
      </c>
      <c r="X81" s="21"/>
    </row>
    <row r="82" spans="1:24" s="22" customFormat="1" ht="72" customHeight="1" x14ac:dyDescent="0.3">
      <c r="A82" s="17" t="s">
        <v>5</v>
      </c>
      <c r="B82" s="23" t="s">
        <v>121</v>
      </c>
      <c r="C82" s="19">
        <v>0.4</v>
      </c>
      <c r="D82" s="19">
        <v>1</v>
      </c>
      <c r="E82" s="19"/>
      <c r="F82" s="19">
        <v>35</v>
      </c>
      <c r="G82" s="29" t="s">
        <v>388</v>
      </c>
      <c r="H82" s="19" t="s">
        <v>22</v>
      </c>
      <c r="I82" s="19">
        <v>0.59699999999999998</v>
      </c>
      <c r="J82" s="25" t="s">
        <v>26</v>
      </c>
      <c r="K82" s="25" t="s">
        <v>81</v>
      </c>
      <c r="L82" s="19">
        <v>0.01</v>
      </c>
      <c r="M82" s="19">
        <v>0</v>
      </c>
      <c r="N82" s="19">
        <v>0</v>
      </c>
      <c r="O82" s="20">
        <f t="shared" ref="O82:O89" si="59">SUM(L82:N82)</f>
        <v>0.01</v>
      </c>
      <c r="P82" s="19" t="s">
        <v>80</v>
      </c>
      <c r="Q82" s="20">
        <f t="shared" ref="Q82:Q89" si="60">MIN(C82:E82)</f>
        <v>0.4</v>
      </c>
      <c r="R82" s="19"/>
      <c r="S82" s="19"/>
      <c r="T82" s="19"/>
      <c r="U82" s="20">
        <f t="shared" si="56"/>
        <v>2.5</v>
      </c>
      <c r="V82" s="32">
        <f t="shared" si="57"/>
        <v>1.9049247606019155</v>
      </c>
      <c r="W82" s="24">
        <f t="shared" si="58"/>
        <v>0.39</v>
      </c>
      <c r="X82" s="21"/>
    </row>
    <row r="83" spans="1:24" s="22" customFormat="1" ht="62.25" customHeight="1" x14ac:dyDescent="0.3">
      <c r="A83" s="17" t="s">
        <v>6</v>
      </c>
      <c r="B83" s="23" t="s">
        <v>251</v>
      </c>
      <c r="C83" s="19">
        <v>0.25</v>
      </c>
      <c r="D83" s="19"/>
      <c r="E83" s="19"/>
      <c r="F83" s="19">
        <v>35</v>
      </c>
      <c r="G83" s="29" t="s">
        <v>389</v>
      </c>
      <c r="H83" s="19" t="s">
        <v>22</v>
      </c>
      <c r="I83" s="19">
        <v>0.748</v>
      </c>
      <c r="J83" s="19">
        <v>20</v>
      </c>
      <c r="K83" s="19">
        <v>21.5</v>
      </c>
      <c r="L83" s="19">
        <v>0.01</v>
      </c>
      <c r="M83" s="19">
        <v>0</v>
      </c>
      <c r="N83" s="19">
        <v>0</v>
      </c>
      <c r="O83" s="20">
        <f t="shared" si="59"/>
        <v>0.01</v>
      </c>
      <c r="P83" s="19" t="s">
        <v>80</v>
      </c>
      <c r="Q83" s="20">
        <f t="shared" si="60"/>
        <v>0.25</v>
      </c>
      <c r="R83" s="19"/>
      <c r="S83" s="19"/>
      <c r="T83" s="19"/>
      <c r="U83" s="20">
        <f t="shared" si="56"/>
        <v>4</v>
      </c>
      <c r="V83" s="32">
        <f t="shared" si="57"/>
        <v>1.8584131326949387</v>
      </c>
      <c r="W83" s="24">
        <f t="shared" si="58"/>
        <v>0.24</v>
      </c>
      <c r="X83" s="21"/>
    </row>
    <row r="84" spans="1:24" s="22" customFormat="1" ht="63" customHeight="1" x14ac:dyDescent="0.3">
      <c r="A84" s="17" t="s">
        <v>9</v>
      </c>
      <c r="B84" s="23" t="s">
        <v>122</v>
      </c>
      <c r="C84" s="19">
        <v>1.6</v>
      </c>
      <c r="D84" s="19">
        <v>2.5</v>
      </c>
      <c r="E84" s="19"/>
      <c r="F84" s="19">
        <v>35</v>
      </c>
      <c r="G84" s="29" t="s">
        <v>123</v>
      </c>
      <c r="H84" s="19" t="s">
        <v>10</v>
      </c>
      <c r="I84" s="19">
        <v>6</v>
      </c>
      <c r="J84" s="19">
        <v>16</v>
      </c>
      <c r="K84" s="19">
        <v>17.2</v>
      </c>
      <c r="L84" s="19">
        <v>0.16400000000000001</v>
      </c>
      <c r="M84" s="19">
        <v>1.0999999999999999E-2</v>
      </c>
      <c r="N84" s="19">
        <v>0</v>
      </c>
      <c r="O84" s="20">
        <f t="shared" si="59"/>
        <v>0.17500000000000002</v>
      </c>
      <c r="P84" s="28" t="s">
        <v>390</v>
      </c>
      <c r="Q84" s="20">
        <f t="shared" si="60"/>
        <v>1.6</v>
      </c>
      <c r="R84" s="19"/>
      <c r="S84" s="19"/>
      <c r="T84" s="19"/>
      <c r="U84" s="32">
        <f t="shared" si="56"/>
        <v>10.9375</v>
      </c>
      <c r="V84" s="32">
        <f t="shared" si="57"/>
        <v>1.8119015047879619</v>
      </c>
      <c r="W84" s="24">
        <f t="shared" si="58"/>
        <v>1.425</v>
      </c>
      <c r="X84" s="21"/>
    </row>
    <row r="85" spans="1:24" s="22" customFormat="1" ht="61.5" customHeight="1" x14ac:dyDescent="0.3">
      <c r="A85" s="17" t="s">
        <v>11</v>
      </c>
      <c r="B85" s="23" t="s">
        <v>124</v>
      </c>
      <c r="C85" s="19">
        <v>1.6</v>
      </c>
      <c r="D85" s="19">
        <v>1.6</v>
      </c>
      <c r="E85" s="19"/>
      <c r="F85" s="19">
        <v>35</v>
      </c>
      <c r="G85" s="29" t="s">
        <v>125</v>
      </c>
      <c r="H85" s="19" t="s">
        <v>10</v>
      </c>
      <c r="I85" s="25" t="s">
        <v>126</v>
      </c>
      <c r="J85" s="19">
        <v>16</v>
      </c>
      <c r="K85" s="19">
        <v>17.2</v>
      </c>
      <c r="L85" s="19">
        <v>5.2999999999999999E-2</v>
      </c>
      <c r="M85" s="19">
        <v>0</v>
      </c>
      <c r="N85" s="19">
        <v>0</v>
      </c>
      <c r="O85" s="20">
        <f t="shared" si="59"/>
        <v>5.2999999999999999E-2</v>
      </c>
      <c r="P85" s="28" t="s">
        <v>391</v>
      </c>
      <c r="Q85" s="20">
        <f t="shared" si="60"/>
        <v>1.6</v>
      </c>
      <c r="R85" s="19"/>
      <c r="S85" s="19"/>
      <c r="T85" s="19"/>
      <c r="U85" s="32">
        <f t="shared" si="56"/>
        <v>3.3124999999999996</v>
      </c>
      <c r="V85" s="32">
        <f t="shared" si="57"/>
        <v>0.79445964432284544</v>
      </c>
      <c r="W85" s="24">
        <f t="shared" si="58"/>
        <v>1.5470000000000002</v>
      </c>
      <c r="X85" s="21"/>
    </row>
    <row r="86" spans="1:24" s="22" customFormat="1" ht="63" customHeight="1" x14ac:dyDescent="0.3">
      <c r="A86" s="17" t="s">
        <v>13</v>
      </c>
      <c r="B86" s="23" t="s">
        <v>127</v>
      </c>
      <c r="C86" s="19">
        <v>1.6</v>
      </c>
      <c r="D86" s="19">
        <v>1.6</v>
      </c>
      <c r="E86" s="19"/>
      <c r="F86" s="19">
        <v>35</v>
      </c>
      <c r="G86" s="29" t="s">
        <v>128</v>
      </c>
      <c r="H86" s="19" t="s">
        <v>10</v>
      </c>
      <c r="I86" s="19">
        <v>10.4</v>
      </c>
      <c r="J86" s="19">
        <v>16</v>
      </c>
      <c r="K86" s="19">
        <v>17.2</v>
      </c>
      <c r="L86" s="19">
        <v>5.2999999999999999E-2</v>
      </c>
      <c r="M86" s="19">
        <v>0</v>
      </c>
      <c r="N86" s="19">
        <v>0</v>
      </c>
      <c r="O86" s="20">
        <f t="shared" si="59"/>
        <v>5.2999999999999999E-2</v>
      </c>
      <c r="P86" s="28" t="s">
        <v>392</v>
      </c>
      <c r="Q86" s="20">
        <f t="shared" si="60"/>
        <v>1.6</v>
      </c>
      <c r="R86" s="19"/>
      <c r="S86" s="19"/>
      <c r="T86" s="19"/>
      <c r="U86" s="20">
        <f t="shared" si="56"/>
        <v>3.3124999999999996</v>
      </c>
      <c r="V86" s="32">
        <f t="shared" si="57"/>
        <v>0.48632010943912451</v>
      </c>
      <c r="W86" s="24">
        <f t="shared" si="58"/>
        <v>1.5470000000000002</v>
      </c>
      <c r="X86" s="21"/>
    </row>
    <row r="87" spans="1:24" s="22" customFormat="1" ht="108.75" customHeight="1" x14ac:dyDescent="0.3">
      <c r="A87" s="17" t="s">
        <v>14</v>
      </c>
      <c r="B87" s="23" t="s">
        <v>129</v>
      </c>
      <c r="C87" s="20">
        <v>1.6</v>
      </c>
      <c r="D87" s="19">
        <v>1</v>
      </c>
      <c r="E87" s="20"/>
      <c r="F87" s="20">
        <v>35</v>
      </c>
      <c r="G87" s="29" t="s">
        <v>130</v>
      </c>
      <c r="H87" s="19" t="s">
        <v>10</v>
      </c>
      <c r="I87" s="19">
        <v>6.4</v>
      </c>
      <c r="J87" s="20">
        <v>16</v>
      </c>
      <c r="K87" s="20">
        <v>17.2</v>
      </c>
      <c r="L87" s="20">
        <v>1.7999999999999999E-2</v>
      </c>
      <c r="M87" s="20">
        <v>0</v>
      </c>
      <c r="N87" s="20">
        <v>0</v>
      </c>
      <c r="O87" s="20">
        <f t="shared" si="59"/>
        <v>1.7999999999999999E-2</v>
      </c>
      <c r="P87" s="28" t="s">
        <v>393</v>
      </c>
      <c r="Q87" s="20">
        <f t="shared" si="60"/>
        <v>1</v>
      </c>
      <c r="R87" s="20"/>
      <c r="S87" s="20"/>
      <c r="T87" s="20"/>
      <c r="U87" s="20">
        <f t="shared" si="56"/>
        <v>1.7999999999999998</v>
      </c>
      <c r="V87" s="32">
        <f>O87/K87*100+V88</f>
        <v>0.17818057455540356</v>
      </c>
      <c r="W87" s="24">
        <f t="shared" si="58"/>
        <v>0.98199999999999998</v>
      </c>
      <c r="X87" s="21"/>
    </row>
    <row r="88" spans="1:24" s="22" customFormat="1" ht="66" customHeight="1" x14ac:dyDescent="0.3">
      <c r="A88" s="17" t="s">
        <v>25</v>
      </c>
      <c r="B88" s="23" t="s">
        <v>131</v>
      </c>
      <c r="C88" s="20">
        <v>0.1</v>
      </c>
      <c r="D88" s="20"/>
      <c r="E88" s="20"/>
      <c r="F88" s="20">
        <v>35</v>
      </c>
      <c r="G88" s="30" t="s">
        <v>394</v>
      </c>
      <c r="H88" s="26" t="s">
        <v>23</v>
      </c>
      <c r="I88" s="19"/>
      <c r="J88" s="20">
        <v>12.7</v>
      </c>
      <c r="K88" s="20">
        <v>13.6</v>
      </c>
      <c r="L88" s="20">
        <v>0.01</v>
      </c>
      <c r="M88" s="20">
        <v>0</v>
      </c>
      <c r="N88" s="27">
        <v>0</v>
      </c>
      <c r="O88" s="20">
        <f t="shared" si="59"/>
        <v>0.01</v>
      </c>
      <c r="P88" s="19" t="s">
        <v>134</v>
      </c>
      <c r="Q88" s="20">
        <f t="shared" si="60"/>
        <v>0.1</v>
      </c>
      <c r="R88" s="20"/>
      <c r="S88" s="20"/>
      <c r="T88" s="20"/>
      <c r="U88" s="20">
        <f t="shared" si="56"/>
        <v>10</v>
      </c>
      <c r="V88" s="32">
        <f>O88/K88*100+V89</f>
        <v>7.3529411764705885E-2</v>
      </c>
      <c r="W88" s="24">
        <f t="shared" si="58"/>
        <v>9.0000000000000011E-2</v>
      </c>
      <c r="X88" s="21"/>
    </row>
    <row r="89" spans="1:24" s="22" customFormat="1" ht="106.5" customHeight="1" x14ac:dyDescent="0.3">
      <c r="A89" s="17" t="s">
        <v>29</v>
      </c>
      <c r="B89" s="23"/>
      <c r="C89" s="20"/>
      <c r="D89" s="20"/>
      <c r="E89" s="20"/>
      <c r="F89" s="20">
        <v>35</v>
      </c>
      <c r="G89" s="30" t="s">
        <v>132</v>
      </c>
      <c r="H89" s="26" t="s">
        <v>23</v>
      </c>
      <c r="I89" s="19">
        <v>24</v>
      </c>
      <c r="J89" s="20">
        <v>12.7</v>
      </c>
      <c r="K89" s="20">
        <v>13.6</v>
      </c>
      <c r="L89" s="20"/>
      <c r="M89" s="20"/>
      <c r="N89" s="27">
        <v>0</v>
      </c>
      <c r="O89" s="20">
        <f t="shared" si="59"/>
        <v>0</v>
      </c>
      <c r="P89" s="28" t="s">
        <v>395</v>
      </c>
      <c r="Q89" s="20">
        <f t="shared" si="60"/>
        <v>0</v>
      </c>
      <c r="R89" s="20"/>
      <c r="S89" s="20"/>
      <c r="T89" s="20"/>
      <c r="U89" s="20"/>
      <c r="V89" s="20">
        <f>O89/K89*100</f>
        <v>0</v>
      </c>
      <c r="W89" s="24">
        <f t="shared" si="58"/>
        <v>0</v>
      </c>
      <c r="X89" s="21"/>
    </row>
    <row r="90" spans="1:24" s="1" customFormat="1" ht="34.5" customHeight="1" x14ac:dyDescent="0.3">
      <c r="A90" s="43" t="s">
        <v>396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5"/>
    </row>
    <row r="91" spans="1:24" s="22" customFormat="1" ht="122.25" customHeight="1" x14ac:dyDescent="0.3">
      <c r="A91" s="17" t="s">
        <v>3</v>
      </c>
      <c r="B91" s="18" t="s">
        <v>397</v>
      </c>
      <c r="C91" s="19"/>
      <c r="D91" s="19"/>
      <c r="E91" s="19"/>
      <c r="F91" s="19">
        <v>35</v>
      </c>
      <c r="G91" s="19"/>
      <c r="H91" s="19" t="s">
        <v>275</v>
      </c>
      <c r="I91" s="19" t="s">
        <v>274</v>
      </c>
      <c r="J91" s="19">
        <v>10.6</v>
      </c>
      <c r="K91" s="19">
        <v>11.4</v>
      </c>
      <c r="L91" s="19">
        <f>SUM(L92:L100)</f>
        <v>0.621</v>
      </c>
      <c r="M91" s="19">
        <f>SUM(M92:M100)</f>
        <v>0.14299999999999999</v>
      </c>
      <c r="N91" s="19">
        <f>SUM(N92:N100)</f>
        <v>2.1999999999999999E-2</v>
      </c>
      <c r="O91" s="19">
        <f>SUM(O92:O100)</f>
        <v>0.78600000000000003</v>
      </c>
      <c r="P91" s="28" t="s">
        <v>398</v>
      </c>
      <c r="Q91" s="19"/>
      <c r="R91" s="19"/>
      <c r="S91" s="19"/>
      <c r="T91" s="19"/>
      <c r="U91" s="19"/>
      <c r="V91" s="32">
        <f>O91/K91*100</f>
        <v>6.8947368421052628</v>
      </c>
      <c r="W91" s="33">
        <f>SUM(W92:W100)</f>
        <v>11.885999999999999</v>
      </c>
      <c r="X91" s="21"/>
    </row>
    <row r="92" spans="1:24" s="22" customFormat="1" ht="210" customHeight="1" x14ac:dyDescent="0.3">
      <c r="A92" s="17" t="s">
        <v>4</v>
      </c>
      <c r="B92" s="23" t="s">
        <v>135</v>
      </c>
      <c r="C92" s="19">
        <v>1</v>
      </c>
      <c r="D92" s="19">
        <v>1</v>
      </c>
      <c r="E92" s="19"/>
      <c r="F92" s="19">
        <v>35</v>
      </c>
      <c r="G92" s="29" t="s">
        <v>150</v>
      </c>
      <c r="H92" s="19" t="s">
        <v>10</v>
      </c>
      <c r="I92" s="19">
        <v>39.299999999999997</v>
      </c>
      <c r="J92" s="19">
        <v>16</v>
      </c>
      <c r="K92" s="19">
        <v>17.2</v>
      </c>
      <c r="L92" s="19">
        <v>9.7000000000000003E-2</v>
      </c>
      <c r="M92" s="19">
        <v>0</v>
      </c>
      <c r="N92" s="19">
        <v>0</v>
      </c>
      <c r="O92" s="20">
        <f>SUM(L92:N92)</f>
        <v>9.7000000000000003E-2</v>
      </c>
      <c r="P92" s="28" t="s">
        <v>399</v>
      </c>
      <c r="Q92" s="20">
        <f>MIN(C92:E92)</f>
        <v>1</v>
      </c>
      <c r="R92" s="19"/>
      <c r="S92" s="19"/>
      <c r="T92" s="19"/>
      <c r="U92" s="20">
        <f t="shared" ref="U92:U100" si="61">((O92-N92)/Q92)*100</f>
        <v>9.7000000000000011</v>
      </c>
      <c r="V92" s="32">
        <f t="shared" ref="V92:V97" si="62">O92/K92*100+V93</f>
        <v>6.2509779921760629</v>
      </c>
      <c r="W92" s="24">
        <f t="shared" ref="W92:W100" si="63">Q92-(O92-N92)</f>
        <v>0.90300000000000002</v>
      </c>
      <c r="X92" s="21"/>
    </row>
    <row r="93" spans="1:24" s="22" customFormat="1" ht="106.5" customHeight="1" x14ac:dyDescent="0.3">
      <c r="A93" s="17" t="s">
        <v>5</v>
      </c>
      <c r="B93" s="23" t="s">
        <v>129</v>
      </c>
      <c r="C93" s="19">
        <v>1.6</v>
      </c>
      <c r="D93" s="19">
        <v>1</v>
      </c>
      <c r="E93" s="19"/>
      <c r="F93" s="19">
        <v>35</v>
      </c>
      <c r="G93" s="29" t="s">
        <v>151</v>
      </c>
      <c r="H93" s="19" t="s">
        <v>23</v>
      </c>
      <c r="I93" s="19">
        <v>9.6</v>
      </c>
      <c r="J93" s="25" t="s">
        <v>24</v>
      </c>
      <c r="K93" s="19">
        <v>13.6</v>
      </c>
      <c r="L93" s="19">
        <v>1.7999999999999999E-2</v>
      </c>
      <c r="M93" s="19">
        <v>0</v>
      </c>
      <c r="N93" s="19">
        <v>0</v>
      </c>
      <c r="O93" s="20">
        <f t="shared" ref="O93:O100" si="64">SUM(L93:N93)</f>
        <v>1.7999999999999999E-2</v>
      </c>
      <c r="P93" s="28" t="s">
        <v>400</v>
      </c>
      <c r="Q93" s="20">
        <f t="shared" ref="Q93:Q100" si="65">MIN(C93:E93)</f>
        <v>1</v>
      </c>
      <c r="R93" s="19"/>
      <c r="S93" s="19"/>
      <c r="T93" s="19"/>
      <c r="U93" s="20">
        <f t="shared" si="61"/>
        <v>1.7999999999999998</v>
      </c>
      <c r="V93" s="32">
        <f t="shared" si="62"/>
        <v>5.6870245038039702</v>
      </c>
      <c r="W93" s="24">
        <f t="shared" si="63"/>
        <v>0.98199999999999998</v>
      </c>
      <c r="X93" s="21"/>
    </row>
    <row r="94" spans="1:24" s="22" customFormat="1" ht="106.5" customHeight="1" x14ac:dyDescent="0.3">
      <c r="A94" s="17" t="s">
        <v>6</v>
      </c>
      <c r="B94" s="23" t="s">
        <v>136</v>
      </c>
      <c r="C94" s="19">
        <v>1.6</v>
      </c>
      <c r="D94" s="19">
        <v>1</v>
      </c>
      <c r="E94" s="19"/>
      <c r="F94" s="19">
        <v>35</v>
      </c>
      <c r="G94" s="29" t="s">
        <v>152</v>
      </c>
      <c r="H94" s="19" t="s">
        <v>19</v>
      </c>
      <c r="I94" s="19">
        <v>16.8</v>
      </c>
      <c r="J94" s="19">
        <v>10.6</v>
      </c>
      <c r="K94" s="19">
        <v>11.4</v>
      </c>
      <c r="L94" s="19">
        <v>9.6000000000000002E-2</v>
      </c>
      <c r="M94" s="19">
        <v>2E-3</v>
      </c>
      <c r="N94" s="19">
        <v>0</v>
      </c>
      <c r="O94" s="20">
        <f t="shared" si="64"/>
        <v>9.8000000000000004E-2</v>
      </c>
      <c r="P94" s="28" t="s">
        <v>401</v>
      </c>
      <c r="Q94" s="20">
        <f t="shared" si="65"/>
        <v>1</v>
      </c>
      <c r="R94" s="19"/>
      <c r="S94" s="19"/>
      <c r="T94" s="19"/>
      <c r="U94" s="20">
        <f t="shared" si="61"/>
        <v>9.8000000000000007</v>
      </c>
      <c r="V94" s="32">
        <f t="shared" si="62"/>
        <v>5.5546715626274992</v>
      </c>
      <c r="W94" s="24">
        <f t="shared" si="63"/>
        <v>0.90200000000000002</v>
      </c>
      <c r="X94" s="21"/>
    </row>
    <row r="95" spans="1:24" s="22" customFormat="1" ht="68.25" customHeight="1" x14ac:dyDescent="0.3">
      <c r="A95" s="17" t="s">
        <v>9</v>
      </c>
      <c r="B95" s="23" t="s">
        <v>137</v>
      </c>
      <c r="C95" s="19">
        <v>0.25</v>
      </c>
      <c r="D95" s="19"/>
      <c r="E95" s="19"/>
      <c r="F95" s="19">
        <v>35</v>
      </c>
      <c r="G95" s="29" t="s">
        <v>403</v>
      </c>
      <c r="H95" s="19" t="s">
        <v>19</v>
      </c>
      <c r="I95" s="19">
        <v>1.2</v>
      </c>
      <c r="J95" s="19">
        <v>10.6</v>
      </c>
      <c r="K95" s="19">
        <v>11.4</v>
      </c>
      <c r="L95" s="19">
        <v>0.01</v>
      </c>
      <c r="M95" s="19">
        <v>0</v>
      </c>
      <c r="N95" s="19">
        <v>0</v>
      </c>
      <c r="O95" s="20">
        <f t="shared" si="64"/>
        <v>0.01</v>
      </c>
      <c r="P95" s="19" t="s">
        <v>163</v>
      </c>
      <c r="Q95" s="20">
        <f t="shared" si="65"/>
        <v>0.25</v>
      </c>
      <c r="R95" s="19"/>
      <c r="S95" s="19"/>
      <c r="T95" s="19"/>
      <c r="U95" s="20">
        <f t="shared" si="61"/>
        <v>4</v>
      </c>
      <c r="V95" s="32">
        <f t="shared" si="62"/>
        <v>4.6950224398204812</v>
      </c>
      <c r="W95" s="24">
        <f t="shared" si="63"/>
        <v>0.24</v>
      </c>
      <c r="X95" s="21"/>
    </row>
    <row r="96" spans="1:24" s="22" customFormat="1" ht="64.5" customHeight="1" x14ac:dyDescent="0.3">
      <c r="A96" s="17" t="s">
        <v>11</v>
      </c>
      <c r="B96" s="23" t="s">
        <v>28</v>
      </c>
      <c r="C96" s="19">
        <v>1.6</v>
      </c>
      <c r="D96" s="19">
        <v>1.6</v>
      </c>
      <c r="E96" s="19"/>
      <c r="F96" s="19">
        <v>35</v>
      </c>
      <c r="G96" s="29" t="s">
        <v>153</v>
      </c>
      <c r="H96" s="19" t="s">
        <v>19</v>
      </c>
      <c r="I96" s="25" t="s">
        <v>154</v>
      </c>
      <c r="J96" s="19">
        <v>10.6</v>
      </c>
      <c r="K96" s="19">
        <v>11.4</v>
      </c>
      <c r="L96" s="19">
        <v>0.26700000000000002</v>
      </c>
      <c r="M96" s="19">
        <v>7.2999999999999995E-2</v>
      </c>
      <c r="N96" s="19">
        <v>0</v>
      </c>
      <c r="O96" s="20">
        <f t="shared" si="64"/>
        <v>0.34</v>
      </c>
      <c r="P96" s="28" t="s">
        <v>402</v>
      </c>
      <c r="Q96" s="20">
        <f t="shared" si="65"/>
        <v>1.6</v>
      </c>
      <c r="R96" s="19"/>
      <c r="S96" s="19"/>
      <c r="T96" s="19"/>
      <c r="U96" s="20">
        <f t="shared" si="61"/>
        <v>21.25</v>
      </c>
      <c r="V96" s="32">
        <f t="shared" si="62"/>
        <v>4.6073031415748673</v>
      </c>
      <c r="W96" s="24">
        <f t="shared" si="63"/>
        <v>1.26</v>
      </c>
      <c r="X96" s="21"/>
    </row>
    <row r="97" spans="1:24" s="22" customFormat="1" ht="63.75" customHeight="1" x14ac:dyDescent="0.3">
      <c r="A97" s="17" t="s">
        <v>13</v>
      </c>
      <c r="B97" s="23" t="s">
        <v>138</v>
      </c>
      <c r="C97" s="19">
        <v>0.25</v>
      </c>
      <c r="D97" s="19"/>
      <c r="E97" s="19"/>
      <c r="F97" s="19">
        <v>35</v>
      </c>
      <c r="G97" s="29" t="s">
        <v>404</v>
      </c>
      <c r="H97" s="19" t="s">
        <v>19</v>
      </c>
      <c r="I97" s="19">
        <v>0.8</v>
      </c>
      <c r="J97" s="19">
        <v>10.6</v>
      </c>
      <c r="K97" s="19">
        <v>11.4</v>
      </c>
      <c r="L97" s="19">
        <v>0.01</v>
      </c>
      <c r="M97" s="19">
        <v>0</v>
      </c>
      <c r="N97" s="19">
        <v>0</v>
      </c>
      <c r="O97" s="20">
        <f t="shared" si="64"/>
        <v>0.01</v>
      </c>
      <c r="P97" s="19" t="s">
        <v>163</v>
      </c>
      <c r="Q97" s="20">
        <f t="shared" si="65"/>
        <v>0.25</v>
      </c>
      <c r="R97" s="19"/>
      <c r="S97" s="19"/>
      <c r="T97" s="19"/>
      <c r="U97" s="20">
        <f t="shared" si="61"/>
        <v>4</v>
      </c>
      <c r="V97" s="32">
        <f t="shared" si="62"/>
        <v>1.6248470012239902</v>
      </c>
      <c r="W97" s="24">
        <f t="shared" si="63"/>
        <v>0.24</v>
      </c>
      <c r="X97" s="21"/>
    </row>
    <row r="98" spans="1:24" s="22" customFormat="1" ht="63.75" customHeight="1" x14ac:dyDescent="0.3">
      <c r="A98" s="17" t="s">
        <v>14</v>
      </c>
      <c r="B98" s="23" t="s">
        <v>139</v>
      </c>
      <c r="C98" s="20">
        <v>1</v>
      </c>
      <c r="D98" s="20">
        <v>1.6</v>
      </c>
      <c r="E98" s="20"/>
      <c r="F98" s="20">
        <v>35</v>
      </c>
      <c r="G98" s="29" t="s">
        <v>405</v>
      </c>
      <c r="H98" s="19" t="s">
        <v>19</v>
      </c>
      <c r="I98" s="19">
        <v>7.5</v>
      </c>
      <c r="J98" s="20">
        <v>10.6</v>
      </c>
      <c r="K98" s="20">
        <v>11.4</v>
      </c>
      <c r="L98" s="20">
        <v>5.2999999999999999E-2</v>
      </c>
      <c r="M98" s="20">
        <v>1.6E-2</v>
      </c>
      <c r="N98" s="20">
        <v>2.1999999999999999E-2</v>
      </c>
      <c r="O98" s="20">
        <f t="shared" si="64"/>
        <v>9.0999999999999998E-2</v>
      </c>
      <c r="P98" s="28" t="s">
        <v>406</v>
      </c>
      <c r="Q98" s="20">
        <f t="shared" si="65"/>
        <v>1</v>
      </c>
      <c r="R98" s="20"/>
      <c r="S98" s="20"/>
      <c r="T98" s="20"/>
      <c r="U98" s="20">
        <f t="shared" si="61"/>
        <v>6.9</v>
      </c>
      <c r="V98" s="32">
        <f t="shared" ref="V98:V99" si="66">O98/K98*100+V99</f>
        <v>1.5371277029783761</v>
      </c>
      <c r="W98" s="24">
        <f t="shared" si="63"/>
        <v>0.93100000000000005</v>
      </c>
      <c r="X98" s="21"/>
    </row>
    <row r="99" spans="1:24" s="22" customFormat="1" ht="68.25" customHeight="1" x14ac:dyDescent="0.3">
      <c r="A99" s="17" t="s">
        <v>15</v>
      </c>
      <c r="B99" s="23" t="s">
        <v>140</v>
      </c>
      <c r="C99" s="20">
        <v>0.25</v>
      </c>
      <c r="D99" s="20"/>
      <c r="E99" s="20"/>
      <c r="F99" s="20">
        <v>35</v>
      </c>
      <c r="G99" s="30" t="s">
        <v>407</v>
      </c>
      <c r="H99" s="26" t="s">
        <v>19</v>
      </c>
      <c r="I99" s="19">
        <v>0.7</v>
      </c>
      <c r="J99" s="20">
        <v>10.6</v>
      </c>
      <c r="K99" s="20">
        <v>11.4</v>
      </c>
      <c r="L99" s="20">
        <v>0.01</v>
      </c>
      <c r="M99" s="20">
        <v>0</v>
      </c>
      <c r="N99" s="27">
        <v>0</v>
      </c>
      <c r="O99" s="20">
        <f t="shared" si="64"/>
        <v>0.01</v>
      </c>
      <c r="P99" s="19" t="s">
        <v>20</v>
      </c>
      <c r="Q99" s="20">
        <f t="shared" si="65"/>
        <v>0.25</v>
      </c>
      <c r="R99" s="20"/>
      <c r="S99" s="20"/>
      <c r="T99" s="20"/>
      <c r="U99" s="20">
        <f t="shared" si="61"/>
        <v>4</v>
      </c>
      <c r="V99" s="32">
        <f t="shared" si="66"/>
        <v>0.73888208894328833</v>
      </c>
      <c r="W99" s="24">
        <f t="shared" si="63"/>
        <v>0.24</v>
      </c>
      <c r="X99" s="21"/>
    </row>
    <row r="100" spans="1:24" s="22" customFormat="1" ht="138" customHeight="1" x14ac:dyDescent="0.3">
      <c r="A100" s="17" t="s">
        <v>29</v>
      </c>
      <c r="B100" s="23" t="s">
        <v>141</v>
      </c>
      <c r="C100" s="20">
        <v>6.3</v>
      </c>
      <c r="D100" s="20"/>
      <c r="E100" s="20"/>
      <c r="F100" s="20">
        <v>35</v>
      </c>
      <c r="G100" s="30" t="s">
        <v>155</v>
      </c>
      <c r="H100" s="26" t="s">
        <v>10</v>
      </c>
      <c r="I100" s="19">
        <v>22.5</v>
      </c>
      <c r="J100" s="20">
        <v>16</v>
      </c>
      <c r="K100" s="20">
        <v>17.2</v>
      </c>
      <c r="L100" s="20">
        <v>0.06</v>
      </c>
      <c r="M100" s="20">
        <v>5.1999999999999998E-2</v>
      </c>
      <c r="N100" s="27">
        <v>0</v>
      </c>
      <c r="O100" s="20">
        <f t="shared" si="64"/>
        <v>0.11199999999999999</v>
      </c>
      <c r="P100" s="28" t="s">
        <v>408</v>
      </c>
      <c r="Q100" s="20">
        <f t="shared" si="65"/>
        <v>6.3</v>
      </c>
      <c r="R100" s="20"/>
      <c r="S100" s="20"/>
      <c r="T100" s="20"/>
      <c r="U100" s="32">
        <f t="shared" si="61"/>
        <v>1.7777777777777777</v>
      </c>
      <c r="V100" s="32">
        <f>O100/K100*100</f>
        <v>0.65116279069767435</v>
      </c>
      <c r="W100" s="24">
        <f t="shared" si="63"/>
        <v>6.1879999999999997</v>
      </c>
      <c r="X100" s="21"/>
    </row>
    <row r="101" spans="1:24" s="1" customFormat="1" ht="34.5" customHeight="1" x14ac:dyDescent="0.3">
      <c r="A101" s="43" t="s">
        <v>409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5"/>
    </row>
    <row r="102" spans="1:24" s="22" customFormat="1" ht="105" customHeight="1" x14ac:dyDescent="0.3">
      <c r="A102" s="17" t="s">
        <v>3</v>
      </c>
      <c r="B102" s="18" t="s">
        <v>410</v>
      </c>
      <c r="C102" s="19"/>
      <c r="D102" s="19"/>
      <c r="E102" s="19"/>
      <c r="F102" s="19">
        <v>35</v>
      </c>
      <c r="G102" s="19"/>
      <c r="H102" s="19" t="s">
        <v>82</v>
      </c>
      <c r="I102" s="19" t="s">
        <v>162</v>
      </c>
      <c r="J102" s="19">
        <v>12.7</v>
      </c>
      <c r="K102" s="19">
        <v>13.6</v>
      </c>
      <c r="L102" s="19">
        <f>SUM(L103:L116)</f>
        <v>3.4999999999999991</v>
      </c>
      <c r="M102" s="19">
        <f t="shared" ref="M102:O102" si="67">SUM(M103:M116)</f>
        <v>0.57299999999999995</v>
      </c>
      <c r="N102" s="19">
        <f t="shared" si="67"/>
        <v>0</v>
      </c>
      <c r="O102" s="19">
        <f t="shared" si="67"/>
        <v>4.0729999999999995</v>
      </c>
      <c r="P102" s="19" t="s">
        <v>277</v>
      </c>
      <c r="Q102" s="19"/>
      <c r="R102" s="19"/>
      <c r="S102" s="19"/>
      <c r="T102" s="19"/>
      <c r="U102" s="19"/>
      <c r="V102" s="32">
        <f>O102/K102*100</f>
        <v>29.948529411764703</v>
      </c>
      <c r="W102" s="19">
        <f>SUM(W103:W116)</f>
        <v>22.461999999999996</v>
      </c>
      <c r="X102" s="21"/>
    </row>
    <row r="103" spans="1:24" s="22" customFormat="1" ht="34.5" customHeight="1" x14ac:dyDescent="0.3">
      <c r="A103" s="17" t="s">
        <v>4</v>
      </c>
      <c r="B103" s="23"/>
      <c r="C103" s="20"/>
      <c r="D103" s="20"/>
      <c r="E103" s="20"/>
      <c r="F103" s="20">
        <v>35</v>
      </c>
      <c r="G103" s="26" t="s">
        <v>276</v>
      </c>
      <c r="H103" s="26" t="s">
        <v>10</v>
      </c>
      <c r="I103" s="19">
        <v>9.9</v>
      </c>
      <c r="J103" s="20">
        <v>16</v>
      </c>
      <c r="K103" s="20">
        <v>17.2</v>
      </c>
      <c r="L103" s="20">
        <v>0</v>
      </c>
      <c r="M103" s="20">
        <v>0</v>
      </c>
      <c r="N103" s="27">
        <v>0</v>
      </c>
      <c r="O103" s="20">
        <f t="shared" ref="O103:O115" si="68">SUM(L103:N103)</f>
        <v>0</v>
      </c>
      <c r="P103" s="28" t="s">
        <v>98</v>
      </c>
      <c r="Q103" s="20">
        <f t="shared" ref="Q103:Q115" si="69">MIN(C103:E103)</f>
        <v>0</v>
      </c>
      <c r="R103" s="20"/>
      <c r="S103" s="20"/>
      <c r="T103" s="20"/>
      <c r="U103" s="20"/>
      <c r="V103" s="32">
        <f t="shared" ref="V103:V115" si="70">O103/K103*100+V104</f>
        <v>25.016438068495454</v>
      </c>
      <c r="W103" s="24">
        <f t="shared" ref="W103:W115" si="71">Q103-(O103-N103)</f>
        <v>0</v>
      </c>
      <c r="X103" s="21"/>
    </row>
    <row r="104" spans="1:24" s="22" customFormat="1" ht="126" customHeight="1" x14ac:dyDescent="0.3">
      <c r="A104" s="17" t="s">
        <v>5</v>
      </c>
      <c r="B104" s="23" t="s">
        <v>149</v>
      </c>
      <c r="C104" s="20">
        <v>2.5</v>
      </c>
      <c r="D104" s="20">
        <v>1.6</v>
      </c>
      <c r="E104" s="20"/>
      <c r="F104" s="20">
        <v>35</v>
      </c>
      <c r="G104" s="26" t="s">
        <v>161</v>
      </c>
      <c r="H104" s="26" t="s">
        <v>10</v>
      </c>
      <c r="I104" s="19">
        <v>5.0999999999999996</v>
      </c>
      <c r="J104" s="20">
        <v>16</v>
      </c>
      <c r="K104" s="20">
        <v>17.2</v>
      </c>
      <c r="L104" s="20">
        <v>0.53300000000000003</v>
      </c>
      <c r="M104" s="20">
        <v>1.0999999999999999E-2</v>
      </c>
      <c r="N104" s="27">
        <v>0</v>
      </c>
      <c r="O104" s="20">
        <f t="shared" si="68"/>
        <v>0.54400000000000004</v>
      </c>
      <c r="P104" s="28" t="s">
        <v>411</v>
      </c>
      <c r="Q104" s="20">
        <f t="shared" si="69"/>
        <v>1.6</v>
      </c>
      <c r="R104" s="20"/>
      <c r="S104" s="20"/>
      <c r="T104" s="20"/>
      <c r="U104" s="20">
        <f t="shared" ref="U104:U115" si="72">((O104-N104)/Q104)*100</f>
        <v>34</v>
      </c>
      <c r="V104" s="32">
        <f t="shared" si="70"/>
        <v>25.016438068495454</v>
      </c>
      <c r="W104" s="24">
        <f t="shared" si="71"/>
        <v>1.056</v>
      </c>
      <c r="X104" s="21"/>
    </row>
    <row r="105" spans="1:24" s="22" customFormat="1" ht="108" customHeight="1" x14ac:dyDescent="0.3">
      <c r="A105" s="17" t="s">
        <v>6</v>
      </c>
      <c r="B105" s="23" t="s">
        <v>148</v>
      </c>
      <c r="C105" s="20">
        <v>1.6</v>
      </c>
      <c r="D105" s="20">
        <v>1.6</v>
      </c>
      <c r="E105" s="20"/>
      <c r="F105" s="20">
        <v>35</v>
      </c>
      <c r="G105" s="26" t="s">
        <v>160</v>
      </c>
      <c r="H105" s="26" t="s">
        <v>10</v>
      </c>
      <c r="I105" s="19">
        <v>32</v>
      </c>
      <c r="J105" s="20">
        <v>16</v>
      </c>
      <c r="K105" s="20">
        <v>17.2</v>
      </c>
      <c r="L105" s="20">
        <v>0.21299999999999999</v>
      </c>
      <c r="M105" s="20">
        <v>0.18</v>
      </c>
      <c r="N105" s="27">
        <v>0</v>
      </c>
      <c r="O105" s="20">
        <f t="shared" si="68"/>
        <v>0.39300000000000002</v>
      </c>
      <c r="P105" s="28" t="s">
        <v>412</v>
      </c>
      <c r="Q105" s="20">
        <f t="shared" si="69"/>
        <v>1.6</v>
      </c>
      <c r="R105" s="20"/>
      <c r="S105" s="20"/>
      <c r="T105" s="20"/>
      <c r="U105" s="32">
        <f t="shared" si="72"/>
        <v>24.5625</v>
      </c>
      <c r="V105" s="32">
        <f t="shared" si="70"/>
        <v>21.853647370821033</v>
      </c>
      <c r="W105" s="24">
        <f t="shared" si="71"/>
        <v>1.2070000000000001</v>
      </c>
      <c r="X105" s="21"/>
    </row>
    <row r="106" spans="1:24" s="22" customFormat="1" ht="75" customHeight="1" x14ac:dyDescent="0.3">
      <c r="A106" s="17" t="s">
        <v>9</v>
      </c>
      <c r="B106" s="23" t="s">
        <v>256</v>
      </c>
      <c r="C106" s="20">
        <v>0.16</v>
      </c>
      <c r="D106" s="20"/>
      <c r="E106" s="20"/>
      <c r="F106" s="20">
        <v>35</v>
      </c>
      <c r="G106" s="26" t="s">
        <v>413</v>
      </c>
      <c r="H106" s="26" t="s">
        <v>10</v>
      </c>
      <c r="I106" s="19"/>
      <c r="J106" s="20">
        <v>16</v>
      </c>
      <c r="K106" s="20">
        <v>17.2</v>
      </c>
      <c r="L106" s="20">
        <v>0.01</v>
      </c>
      <c r="M106" s="20">
        <v>0</v>
      </c>
      <c r="N106" s="27"/>
      <c r="O106" s="20">
        <f t="shared" si="68"/>
        <v>0.01</v>
      </c>
      <c r="P106" s="19" t="s">
        <v>97</v>
      </c>
      <c r="Q106" s="20">
        <f t="shared" si="69"/>
        <v>0.16</v>
      </c>
      <c r="R106" s="20"/>
      <c r="S106" s="20"/>
      <c r="T106" s="20"/>
      <c r="U106" s="20">
        <f t="shared" si="72"/>
        <v>6.25</v>
      </c>
      <c r="V106" s="32">
        <f t="shared" si="70"/>
        <v>19.568763649890801</v>
      </c>
      <c r="W106" s="24">
        <f t="shared" si="71"/>
        <v>0.15</v>
      </c>
      <c r="X106" s="21"/>
    </row>
    <row r="107" spans="1:24" s="22" customFormat="1" ht="78" customHeight="1" x14ac:dyDescent="0.3">
      <c r="A107" s="17" t="s">
        <v>11</v>
      </c>
      <c r="B107" s="23" t="s">
        <v>255</v>
      </c>
      <c r="C107" s="20">
        <v>2.5000000000000001E-2</v>
      </c>
      <c r="D107" s="20"/>
      <c r="E107" s="20"/>
      <c r="F107" s="20">
        <v>35</v>
      </c>
      <c r="G107" s="26" t="s">
        <v>414</v>
      </c>
      <c r="H107" s="26" t="s">
        <v>10</v>
      </c>
      <c r="I107" s="19"/>
      <c r="J107" s="20">
        <v>16</v>
      </c>
      <c r="K107" s="20">
        <v>17.2</v>
      </c>
      <c r="L107" s="20">
        <v>1E-3</v>
      </c>
      <c r="M107" s="20">
        <v>0</v>
      </c>
      <c r="N107" s="27">
        <v>0</v>
      </c>
      <c r="O107" s="20">
        <f t="shared" si="68"/>
        <v>1E-3</v>
      </c>
      <c r="P107" s="19" t="s">
        <v>97</v>
      </c>
      <c r="Q107" s="20">
        <f t="shared" si="69"/>
        <v>2.5000000000000001E-2</v>
      </c>
      <c r="R107" s="20"/>
      <c r="S107" s="20"/>
      <c r="T107" s="20"/>
      <c r="U107" s="20">
        <f t="shared" si="72"/>
        <v>4</v>
      </c>
      <c r="V107" s="32">
        <f t="shared" si="70"/>
        <v>19.510624115007079</v>
      </c>
      <c r="W107" s="24">
        <f t="shared" si="71"/>
        <v>2.4E-2</v>
      </c>
      <c r="X107" s="21"/>
    </row>
    <row r="108" spans="1:24" s="22" customFormat="1" ht="138" customHeight="1" x14ac:dyDescent="0.3">
      <c r="A108" s="17" t="s">
        <v>13</v>
      </c>
      <c r="B108" s="23" t="s">
        <v>158</v>
      </c>
      <c r="C108" s="20">
        <v>10</v>
      </c>
      <c r="D108" s="20"/>
      <c r="E108" s="20"/>
      <c r="F108" s="20">
        <v>35</v>
      </c>
      <c r="G108" s="26" t="s">
        <v>159</v>
      </c>
      <c r="H108" s="26" t="s">
        <v>22</v>
      </c>
      <c r="I108" s="19">
        <v>4.4000000000000004</v>
      </c>
      <c r="J108" s="20">
        <v>20</v>
      </c>
      <c r="K108" s="20">
        <v>21.5</v>
      </c>
      <c r="L108" s="20">
        <v>0.91100000000000003</v>
      </c>
      <c r="M108" s="20">
        <v>0.04</v>
      </c>
      <c r="N108" s="27">
        <v>0</v>
      </c>
      <c r="O108" s="20">
        <f t="shared" si="68"/>
        <v>0.95100000000000007</v>
      </c>
      <c r="P108" s="28" t="s">
        <v>415</v>
      </c>
      <c r="Q108" s="20">
        <f t="shared" si="69"/>
        <v>10</v>
      </c>
      <c r="R108" s="20"/>
      <c r="S108" s="20"/>
      <c r="T108" s="20"/>
      <c r="U108" s="20">
        <f t="shared" si="72"/>
        <v>9.51</v>
      </c>
      <c r="V108" s="32">
        <f t="shared" si="70"/>
        <v>19.504810161518709</v>
      </c>
      <c r="W108" s="24">
        <f t="shared" si="71"/>
        <v>9.0489999999999995</v>
      </c>
      <c r="X108" s="21"/>
    </row>
    <row r="109" spans="1:24" s="22" customFormat="1" ht="184.5" customHeight="1" x14ac:dyDescent="0.3">
      <c r="A109" s="17" t="s">
        <v>14</v>
      </c>
      <c r="B109" s="23" t="s">
        <v>144</v>
      </c>
      <c r="C109" s="20">
        <v>4</v>
      </c>
      <c r="D109" s="20">
        <v>2.5</v>
      </c>
      <c r="E109" s="20"/>
      <c r="F109" s="20">
        <v>35</v>
      </c>
      <c r="G109" s="26" t="s">
        <v>157</v>
      </c>
      <c r="H109" s="26" t="s">
        <v>23</v>
      </c>
      <c r="I109" s="19">
        <v>9.9</v>
      </c>
      <c r="J109" s="20">
        <v>12.7</v>
      </c>
      <c r="K109" s="20">
        <v>13.6</v>
      </c>
      <c r="L109" s="20">
        <v>0.71099999999999997</v>
      </c>
      <c r="M109" s="20">
        <v>3.2000000000000001E-2</v>
      </c>
      <c r="N109" s="27"/>
      <c r="O109" s="20">
        <f t="shared" si="68"/>
        <v>0.74299999999999999</v>
      </c>
      <c r="P109" s="28" t="s">
        <v>416</v>
      </c>
      <c r="Q109" s="20">
        <f t="shared" si="69"/>
        <v>2.5</v>
      </c>
      <c r="R109" s="20"/>
      <c r="S109" s="20"/>
      <c r="T109" s="20"/>
      <c r="U109" s="20">
        <f t="shared" si="72"/>
        <v>29.720000000000002</v>
      </c>
      <c r="V109" s="32">
        <f t="shared" si="70"/>
        <v>15.08155434756522</v>
      </c>
      <c r="W109" s="24">
        <f t="shared" si="71"/>
        <v>1.7570000000000001</v>
      </c>
      <c r="X109" s="21"/>
    </row>
    <row r="110" spans="1:24" s="42" customFormat="1" ht="138" customHeight="1" x14ac:dyDescent="0.3">
      <c r="A110" s="34" t="s">
        <v>25</v>
      </c>
      <c r="B110" s="35" t="s">
        <v>143</v>
      </c>
      <c r="C110" s="24">
        <v>1</v>
      </c>
      <c r="D110" s="24">
        <v>2.5</v>
      </c>
      <c r="E110" s="24"/>
      <c r="F110" s="24">
        <v>35</v>
      </c>
      <c r="G110" s="36" t="s">
        <v>156</v>
      </c>
      <c r="H110" s="36" t="s">
        <v>10</v>
      </c>
      <c r="I110" s="37">
        <v>13.1</v>
      </c>
      <c r="J110" s="24">
        <v>16</v>
      </c>
      <c r="K110" s="24">
        <v>17.2</v>
      </c>
      <c r="L110" s="24">
        <v>0.71099999999999997</v>
      </c>
      <c r="M110" s="24">
        <v>0.16900000000000001</v>
      </c>
      <c r="N110" s="38"/>
      <c r="O110" s="24">
        <f t="shared" si="68"/>
        <v>0.88</v>
      </c>
      <c r="P110" s="39" t="s">
        <v>417</v>
      </c>
      <c r="Q110" s="24">
        <f t="shared" si="69"/>
        <v>1</v>
      </c>
      <c r="R110" s="24"/>
      <c r="S110" s="24"/>
      <c r="T110" s="24"/>
      <c r="U110" s="24">
        <f t="shared" si="72"/>
        <v>88</v>
      </c>
      <c r="V110" s="40">
        <f t="shared" si="70"/>
        <v>9.6183190534475713</v>
      </c>
      <c r="W110" s="24">
        <f t="shared" si="71"/>
        <v>0.12</v>
      </c>
      <c r="X110" s="41"/>
    </row>
    <row r="111" spans="1:24" s="22" customFormat="1" ht="138" customHeight="1" x14ac:dyDescent="0.3">
      <c r="A111" s="17" t="s">
        <v>29</v>
      </c>
      <c r="B111" s="23" t="s">
        <v>141</v>
      </c>
      <c r="C111" s="20">
        <v>6.3</v>
      </c>
      <c r="D111" s="20"/>
      <c r="E111" s="20"/>
      <c r="F111" s="20">
        <v>35</v>
      </c>
      <c r="G111" s="26" t="s">
        <v>155</v>
      </c>
      <c r="H111" s="26" t="s">
        <v>10</v>
      </c>
      <c r="I111" s="19">
        <v>22.5</v>
      </c>
      <c r="J111" s="20">
        <v>16</v>
      </c>
      <c r="K111" s="20">
        <v>17.2</v>
      </c>
      <c r="L111" s="20">
        <v>0.06</v>
      </c>
      <c r="M111" s="20">
        <v>5.1999999999999998E-2</v>
      </c>
      <c r="N111" s="27"/>
      <c r="O111" s="20">
        <f t="shared" si="68"/>
        <v>0.11199999999999999</v>
      </c>
      <c r="P111" s="28" t="s">
        <v>418</v>
      </c>
      <c r="Q111" s="20">
        <f t="shared" si="69"/>
        <v>6.3</v>
      </c>
      <c r="R111" s="20"/>
      <c r="S111" s="20"/>
      <c r="T111" s="20"/>
      <c r="U111" s="32">
        <f t="shared" si="72"/>
        <v>1.7777777777777777</v>
      </c>
      <c r="V111" s="32">
        <f t="shared" si="70"/>
        <v>4.5020399836801301</v>
      </c>
      <c r="W111" s="24">
        <f t="shared" si="71"/>
        <v>6.1879999999999997</v>
      </c>
      <c r="X111" s="21"/>
    </row>
    <row r="112" spans="1:24" s="22" customFormat="1" ht="138" customHeight="1" x14ac:dyDescent="0.3">
      <c r="A112" s="17" t="s">
        <v>30</v>
      </c>
      <c r="B112" s="23" t="s">
        <v>140</v>
      </c>
      <c r="C112" s="20">
        <v>0.25</v>
      </c>
      <c r="D112" s="20"/>
      <c r="E112" s="20"/>
      <c r="F112" s="20">
        <v>35</v>
      </c>
      <c r="G112" s="26" t="s">
        <v>407</v>
      </c>
      <c r="H112" s="26" t="s">
        <v>19</v>
      </c>
      <c r="I112" s="19">
        <v>0.7</v>
      </c>
      <c r="J112" s="20">
        <v>10.6</v>
      </c>
      <c r="K112" s="20">
        <v>11.4</v>
      </c>
      <c r="L112" s="20">
        <v>0.01</v>
      </c>
      <c r="M112" s="20"/>
      <c r="N112" s="27"/>
      <c r="O112" s="20">
        <f t="shared" si="68"/>
        <v>0.01</v>
      </c>
      <c r="P112" s="19" t="s">
        <v>20</v>
      </c>
      <c r="Q112" s="20">
        <f t="shared" si="69"/>
        <v>0.25</v>
      </c>
      <c r="R112" s="20"/>
      <c r="S112" s="20"/>
      <c r="T112" s="20"/>
      <c r="U112" s="20">
        <f t="shared" si="72"/>
        <v>4</v>
      </c>
      <c r="V112" s="32">
        <f t="shared" si="70"/>
        <v>3.8508771929824559</v>
      </c>
      <c r="W112" s="24">
        <f t="shared" si="71"/>
        <v>0.24</v>
      </c>
      <c r="X112" s="21"/>
    </row>
    <row r="113" spans="1:24" s="22" customFormat="1" ht="138" customHeight="1" x14ac:dyDescent="0.3">
      <c r="A113" s="17" t="s">
        <v>142</v>
      </c>
      <c r="B113" s="23" t="s">
        <v>139</v>
      </c>
      <c r="C113" s="20">
        <v>1</v>
      </c>
      <c r="D113" s="20">
        <v>1.6</v>
      </c>
      <c r="E113" s="20"/>
      <c r="F113" s="20">
        <v>35</v>
      </c>
      <c r="G113" s="19" t="s">
        <v>405</v>
      </c>
      <c r="H113" s="19" t="s">
        <v>19</v>
      </c>
      <c r="I113" s="19">
        <v>7.5</v>
      </c>
      <c r="J113" s="20">
        <v>10.6</v>
      </c>
      <c r="K113" s="20">
        <v>11.4</v>
      </c>
      <c r="L113" s="20">
        <v>5.2999999999999999E-2</v>
      </c>
      <c r="M113" s="20">
        <v>1.6E-2</v>
      </c>
      <c r="N113" s="20">
        <v>0</v>
      </c>
      <c r="O113" s="20">
        <f t="shared" si="68"/>
        <v>6.9000000000000006E-2</v>
      </c>
      <c r="P113" s="28" t="s">
        <v>406</v>
      </c>
      <c r="Q113" s="20">
        <f t="shared" si="69"/>
        <v>1</v>
      </c>
      <c r="R113" s="20"/>
      <c r="S113" s="20"/>
      <c r="T113" s="20"/>
      <c r="U113" s="20">
        <f t="shared" si="72"/>
        <v>6.9</v>
      </c>
      <c r="V113" s="32">
        <f t="shared" si="70"/>
        <v>3.763157894736842</v>
      </c>
      <c r="W113" s="24">
        <f t="shared" si="71"/>
        <v>0.93100000000000005</v>
      </c>
      <c r="X113" s="21"/>
    </row>
    <row r="114" spans="1:24" s="22" customFormat="1" ht="121.5" customHeight="1" x14ac:dyDescent="0.3">
      <c r="A114" s="17" t="s">
        <v>145</v>
      </c>
      <c r="B114" s="23" t="s">
        <v>138</v>
      </c>
      <c r="C114" s="19">
        <v>0.25</v>
      </c>
      <c r="D114" s="19"/>
      <c r="E114" s="19"/>
      <c r="F114" s="19">
        <v>35</v>
      </c>
      <c r="G114" s="19" t="s">
        <v>404</v>
      </c>
      <c r="H114" s="19" t="s">
        <v>19</v>
      </c>
      <c r="I114" s="19">
        <v>0.8</v>
      </c>
      <c r="J114" s="19">
        <v>10.6</v>
      </c>
      <c r="K114" s="19">
        <v>11.4</v>
      </c>
      <c r="L114" s="19">
        <v>0.01</v>
      </c>
      <c r="M114" s="19">
        <v>0</v>
      </c>
      <c r="N114" s="19">
        <v>0</v>
      </c>
      <c r="O114" s="20">
        <f t="shared" si="68"/>
        <v>0.01</v>
      </c>
      <c r="P114" s="19" t="s">
        <v>163</v>
      </c>
      <c r="Q114" s="20">
        <f t="shared" si="69"/>
        <v>0.25</v>
      </c>
      <c r="R114" s="19"/>
      <c r="S114" s="19"/>
      <c r="T114" s="19"/>
      <c r="U114" s="20">
        <f t="shared" si="72"/>
        <v>4</v>
      </c>
      <c r="V114" s="32">
        <f t="shared" si="70"/>
        <v>3.1578947368421053</v>
      </c>
      <c r="W114" s="24">
        <f t="shared" si="71"/>
        <v>0.24</v>
      </c>
      <c r="X114" s="21"/>
    </row>
    <row r="115" spans="1:24" s="22" customFormat="1" ht="112.5" customHeight="1" x14ac:dyDescent="0.3">
      <c r="A115" s="17" t="s">
        <v>146</v>
      </c>
      <c r="B115" s="23" t="s">
        <v>28</v>
      </c>
      <c r="C115" s="19">
        <v>1.6</v>
      </c>
      <c r="D115" s="19">
        <v>1.6</v>
      </c>
      <c r="E115" s="19"/>
      <c r="F115" s="19">
        <v>35</v>
      </c>
      <c r="G115" s="19" t="s">
        <v>153</v>
      </c>
      <c r="H115" s="19" t="s">
        <v>19</v>
      </c>
      <c r="I115" s="25" t="s">
        <v>154</v>
      </c>
      <c r="J115" s="19">
        <v>10.6</v>
      </c>
      <c r="K115" s="19">
        <v>11.4</v>
      </c>
      <c r="L115" s="19">
        <v>0.26700000000000002</v>
      </c>
      <c r="M115" s="19">
        <v>7.2999999999999995E-2</v>
      </c>
      <c r="N115" s="19">
        <v>0</v>
      </c>
      <c r="O115" s="20">
        <f t="shared" si="68"/>
        <v>0.34</v>
      </c>
      <c r="P115" s="19" t="s">
        <v>402</v>
      </c>
      <c r="Q115" s="20">
        <f t="shared" si="69"/>
        <v>1.6</v>
      </c>
      <c r="R115" s="19"/>
      <c r="S115" s="19"/>
      <c r="T115" s="19"/>
      <c r="U115" s="20">
        <f t="shared" si="72"/>
        <v>21.25</v>
      </c>
      <c r="V115" s="32">
        <f t="shared" si="70"/>
        <v>3.0701754385964914</v>
      </c>
      <c r="W115" s="24">
        <f t="shared" si="71"/>
        <v>1.26</v>
      </c>
      <c r="X115" s="21"/>
    </row>
    <row r="116" spans="1:24" s="22" customFormat="1" ht="112.5" customHeight="1" x14ac:dyDescent="0.3">
      <c r="A116" s="17" t="s">
        <v>147</v>
      </c>
      <c r="B116" s="23" t="s">
        <v>137</v>
      </c>
      <c r="C116" s="19">
        <v>0.25</v>
      </c>
      <c r="D116" s="19"/>
      <c r="E116" s="19"/>
      <c r="F116" s="19">
        <v>35</v>
      </c>
      <c r="G116" s="19" t="s">
        <v>419</v>
      </c>
      <c r="H116" s="19" t="s">
        <v>19</v>
      </c>
      <c r="I116" s="19">
        <v>1.2</v>
      </c>
      <c r="J116" s="19">
        <v>10.6</v>
      </c>
      <c r="K116" s="19">
        <v>11.4</v>
      </c>
      <c r="L116" s="19">
        <v>0.01</v>
      </c>
      <c r="M116" s="19">
        <v>0</v>
      </c>
      <c r="N116" s="19">
        <v>0</v>
      </c>
      <c r="O116" s="20">
        <f t="shared" ref="O116" si="73">SUM(L116:N116)</f>
        <v>0.01</v>
      </c>
      <c r="P116" s="19" t="s">
        <v>163</v>
      </c>
      <c r="Q116" s="20">
        <f t="shared" ref="Q116" si="74">MIN(C116:E116)</f>
        <v>0.25</v>
      </c>
      <c r="R116" s="19"/>
      <c r="S116" s="19"/>
      <c r="T116" s="19"/>
      <c r="U116" s="20">
        <f t="shared" ref="U116" si="75">((O116-N116)/Q116)*100</f>
        <v>4</v>
      </c>
      <c r="V116" s="32">
        <f>O116/K116*100</f>
        <v>8.771929824561403E-2</v>
      </c>
      <c r="W116" s="24">
        <f t="shared" ref="W116" si="76">Q116-(O116-N116)</f>
        <v>0.24</v>
      </c>
      <c r="X116" s="21"/>
    </row>
    <row r="117" spans="1:24" s="1" customFormat="1" ht="34.5" customHeight="1" x14ac:dyDescent="0.3">
      <c r="A117" s="43" t="s">
        <v>420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5"/>
    </row>
    <row r="118" spans="1:24" s="22" customFormat="1" ht="123.75" customHeight="1" x14ac:dyDescent="0.3">
      <c r="A118" s="17" t="s">
        <v>3</v>
      </c>
      <c r="B118" s="18" t="s">
        <v>421</v>
      </c>
      <c r="C118" s="19"/>
      <c r="D118" s="19"/>
      <c r="E118" s="19"/>
      <c r="F118" s="19">
        <v>35</v>
      </c>
      <c r="G118" s="19"/>
      <c r="H118" s="19" t="s">
        <v>18</v>
      </c>
      <c r="I118" s="19" t="s">
        <v>279</v>
      </c>
      <c r="J118" s="19">
        <v>12.7</v>
      </c>
      <c r="K118" s="19">
        <v>13.6</v>
      </c>
      <c r="L118" s="19">
        <f>SUM(L119:L128)</f>
        <v>3.1119999999999997</v>
      </c>
      <c r="M118" s="19">
        <f>SUM(M119:M128)</f>
        <v>0.42</v>
      </c>
      <c r="N118" s="19">
        <f>SUM(N119:N128)</f>
        <v>1.7769999999999999</v>
      </c>
      <c r="O118" s="19">
        <f>SUM(O119:O128)</f>
        <v>5.3089999999999993</v>
      </c>
      <c r="P118" s="19" t="s">
        <v>181</v>
      </c>
      <c r="Q118" s="19"/>
      <c r="R118" s="19"/>
      <c r="S118" s="19"/>
      <c r="T118" s="19"/>
      <c r="U118" s="19"/>
      <c r="V118" s="32">
        <f>O118/K118*100</f>
        <v>39.036764705882348</v>
      </c>
      <c r="W118" s="19">
        <f>SUM(W119:W128)</f>
        <v>9.2680000000000007</v>
      </c>
      <c r="X118" s="21"/>
    </row>
    <row r="119" spans="1:24" s="22" customFormat="1" ht="208.5" customHeight="1" x14ac:dyDescent="0.3">
      <c r="A119" s="17" t="s">
        <v>4</v>
      </c>
      <c r="B119" s="23" t="s">
        <v>164</v>
      </c>
      <c r="C119" s="19">
        <v>4</v>
      </c>
      <c r="D119" s="19">
        <v>4</v>
      </c>
      <c r="E119" s="19"/>
      <c r="F119" s="19">
        <v>35</v>
      </c>
      <c r="G119" s="29" t="s">
        <v>169</v>
      </c>
      <c r="H119" s="19" t="s">
        <v>22</v>
      </c>
      <c r="I119" s="19">
        <v>3</v>
      </c>
      <c r="J119" s="19">
        <v>20</v>
      </c>
      <c r="K119" s="19">
        <v>21.5</v>
      </c>
      <c r="L119" s="19">
        <v>1.867</v>
      </c>
      <c r="M119" s="19">
        <v>0.25</v>
      </c>
      <c r="N119" s="19">
        <v>0</v>
      </c>
      <c r="O119" s="20">
        <f>SUM(L119:N119)</f>
        <v>2.117</v>
      </c>
      <c r="P119" s="28" t="s">
        <v>422</v>
      </c>
      <c r="Q119" s="20">
        <f>MIN(C119:E119)</f>
        <v>4</v>
      </c>
      <c r="R119" s="19"/>
      <c r="S119" s="19"/>
      <c r="T119" s="19"/>
      <c r="U119" s="20">
        <f t="shared" ref="U119:U127" si="77">((O119-N119)/Q119)*100</f>
        <v>52.924999999999997</v>
      </c>
      <c r="V119" s="32">
        <f t="shared" ref="V119:V124" si="78">O119/K119*100+V120</f>
        <v>31.19630642954856</v>
      </c>
      <c r="W119" s="24">
        <f t="shared" ref="W119:W128" si="79">Q119-(O119-N119)</f>
        <v>1.883</v>
      </c>
      <c r="X119" s="21"/>
    </row>
    <row r="120" spans="1:24" s="22" customFormat="1" ht="90.75" customHeight="1" x14ac:dyDescent="0.3">
      <c r="A120" s="17" t="s">
        <v>5</v>
      </c>
      <c r="B120" s="23" t="s">
        <v>165</v>
      </c>
      <c r="C120" s="19">
        <v>2.5</v>
      </c>
      <c r="D120" s="19">
        <v>1</v>
      </c>
      <c r="E120" s="19"/>
      <c r="F120" s="19">
        <v>35</v>
      </c>
      <c r="G120" s="29" t="s">
        <v>170</v>
      </c>
      <c r="H120" s="19" t="s">
        <v>16</v>
      </c>
      <c r="I120" s="19" t="s">
        <v>192</v>
      </c>
      <c r="J120" s="25" t="s">
        <v>27</v>
      </c>
      <c r="K120" s="19">
        <v>17.2</v>
      </c>
      <c r="L120" s="19">
        <v>5.2999999999999999E-2</v>
      </c>
      <c r="M120" s="19">
        <v>8.9999999999999993E-3</v>
      </c>
      <c r="N120" s="19">
        <v>0</v>
      </c>
      <c r="O120" s="20">
        <f t="shared" ref="O120:O128" si="80">SUM(L120:N120)</f>
        <v>6.2E-2</v>
      </c>
      <c r="P120" s="28" t="s">
        <v>423</v>
      </c>
      <c r="Q120" s="20">
        <f t="shared" ref="Q120:Q128" si="81">MIN(C120:E120)</f>
        <v>1</v>
      </c>
      <c r="R120" s="19"/>
      <c r="S120" s="19"/>
      <c r="T120" s="19"/>
      <c r="U120" s="20">
        <f t="shared" si="77"/>
        <v>6.2</v>
      </c>
      <c r="V120" s="32">
        <f t="shared" si="78"/>
        <v>21.349794801641583</v>
      </c>
      <c r="W120" s="24">
        <f t="shared" si="79"/>
        <v>0.93799999999999994</v>
      </c>
      <c r="X120" s="21"/>
    </row>
    <row r="121" spans="1:24" s="22" customFormat="1" ht="66" customHeight="1" x14ac:dyDescent="0.3">
      <c r="A121" s="17" t="s">
        <v>6</v>
      </c>
      <c r="B121" s="23" t="s">
        <v>166</v>
      </c>
      <c r="C121" s="19">
        <v>1.6</v>
      </c>
      <c r="D121" s="19">
        <v>2.5</v>
      </c>
      <c r="E121" s="19"/>
      <c r="F121" s="19">
        <v>35</v>
      </c>
      <c r="G121" s="29" t="s">
        <v>171</v>
      </c>
      <c r="H121" s="19" t="s">
        <v>22</v>
      </c>
      <c r="I121" s="19">
        <v>17.8</v>
      </c>
      <c r="J121" s="19">
        <v>20</v>
      </c>
      <c r="K121" s="19">
        <v>21.5</v>
      </c>
      <c r="L121" s="19">
        <v>0.17799999999999999</v>
      </c>
      <c r="M121" s="19">
        <v>1.6E-2</v>
      </c>
      <c r="N121" s="19">
        <v>0</v>
      </c>
      <c r="O121" s="20">
        <f t="shared" si="80"/>
        <v>0.19400000000000001</v>
      </c>
      <c r="P121" s="28" t="s">
        <v>424</v>
      </c>
      <c r="Q121" s="20">
        <f t="shared" si="81"/>
        <v>1.6</v>
      </c>
      <c r="R121" s="19"/>
      <c r="S121" s="19"/>
      <c r="T121" s="19"/>
      <c r="U121" s="20">
        <f t="shared" si="77"/>
        <v>12.125</v>
      </c>
      <c r="V121" s="32">
        <f t="shared" si="78"/>
        <v>20.989329685362513</v>
      </c>
      <c r="W121" s="24">
        <f t="shared" si="79"/>
        <v>1.4060000000000001</v>
      </c>
      <c r="X121" s="21"/>
    </row>
    <row r="122" spans="1:24" s="22" customFormat="1" ht="92.25" customHeight="1" x14ac:dyDescent="0.3">
      <c r="A122" s="17" t="s">
        <v>9</v>
      </c>
      <c r="B122" s="23" t="s">
        <v>167</v>
      </c>
      <c r="C122" s="19">
        <v>1.6</v>
      </c>
      <c r="D122" s="19">
        <v>1</v>
      </c>
      <c r="E122" s="19"/>
      <c r="F122" s="19">
        <v>35</v>
      </c>
      <c r="G122" s="29" t="s">
        <v>172</v>
      </c>
      <c r="H122" s="19" t="s">
        <v>23</v>
      </c>
      <c r="I122" s="19">
        <v>16.100000000000001</v>
      </c>
      <c r="J122" s="19">
        <v>12.7</v>
      </c>
      <c r="K122" s="19">
        <v>13.6</v>
      </c>
      <c r="L122" s="19">
        <v>0.44400000000000001</v>
      </c>
      <c r="M122" s="19">
        <v>0.109</v>
      </c>
      <c r="N122" s="19">
        <v>0</v>
      </c>
      <c r="O122" s="20">
        <f t="shared" si="80"/>
        <v>0.55300000000000005</v>
      </c>
      <c r="P122" s="28" t="s">
        <v>425</v>
      </c>
      <c r="Q122" s="20">
        <f t="shared" si="81"/>
        <v>1</v>
      </c>
      <c r="R122" s="19"/>
      <c r="S122" s="19"/>
      <c r="T122" s="19"/>
      <c r="U122" s="20">
        <f t="shared" si="77"/>
        <v>55.300000000000004</v>
      </c>
      <c r="V122" s="20">
        <f t="shared" si="78"/>
        <v>20.087004103967164</v>
      </c>
      <c r="W122" s="24">
        <f t="shared" si="79"/>
        <v>0.44699999999999995</v>
      </c>
      <c r="X122" s="21"/>
    </row>
    <row r="123" spans="1:24" s="22" customFormat="1" ht="106.5" customHeight="1" x14ac:dyDescent="0.3">
      <c r="A123" s="17" t="s">
        <v>11</v>
      </c>
      <c r="B123" s="23" t="s">
        <v>168</v>
      </c>
      <c r="C123" s="19">
        <v>1.6</v>
      </c>
      <c r="D123" s="19">
        <v>1</v>
      </c>
      <c r="E123" s="19"/>
      <c r="F123" s="19">
        <v>35</v>
      </c>
      <c r="G123" s="29" t="s">
        <v>173</v>
      </c>
      <c r="H123" s="19" t="s">
        <v>10</v>
      </c>
      <c r="I123" s="25" t="s">
        <v>179</v>
      </c>
      <c r="J123" s="19">
        <v>16</v>
      </c>
      <c r="K123" s="19">
        <v>17.2</v>
      </c>
      <c r="L123" s="19">
        <v>0.107</v>
      </c>
      <c r="M123" s="19">
        <v>0</v>
      </c>
      <c r="N123" s="19">
        <v>0</v>
      </c>
      <c r="O123" s="20">
        <f t="shared" si="80"/>
        <v>0.107</v>
      </c>
      <c r="P123" s="28" t="s">
        <v>426</v>
      </c>
      <c r="Q123" s="20">
        <f t="shared" si="81"/>
        <v>1</v>
      </c>
      <c r="R123" s="19"/>
      <c r="S123" s="19"/>
      <c r="T123" s="19"/>
      <c r="U123" s="20">
        <f t="shared" si="77"/>
        <v>10.7</v>
      </c>
      <c r="V123" s="32">
        <f t="shared" si="78"/>
        <v>16.020827633378929</v>
      </c>
      <c r="W123" s="24">
        <f t="shared" si="79"/>
        <v>0.89300000000000002</v>
      </c>
      <c r="X123" s="21"/>
    </row>
    <row r="124" spans="1:24" s="22" customFormat="1" ht="59.25" customHeight="1" x14ac:dyDescent="0.3">
      <c r="A124" s="17" t="s">
        <v>13</v>
      </c>
      <c r="B124" s="23" t="s">
        <v>174</v>
      </c>
      <c r="C124" s="19">
        <v>1.6</v>
      </c>
      <c r="D124" s="19">
        <v>1.6</v>
      </c>
      <c r="E124" s="19"/>
      <c r="F124" s="19">
        <v>35</v>
      </c>
      <c r="G124" s="29" t="s">
        <v>175</v>
      </c>
      <c r="H124" s="19" t="s">
        <v>22</v>
      </c>
      <c r="I124" s="19">
        <v>34.090000000000003</v>
      </c>
      <c r="J124" s="19">
        <v>20</v>
      </c>
      <c r="K124" s="19">
        <v>21.5</v>
      </c>
      <c r="L124" s="19">
        <v>0.4</v>
      </c>
      <c r="M124" s="19">
        <v>3.5999999999999997E-2</v>
      </c>
      <c r="N124" s="19">
        <v>0</v>
      </c>
      <c r="O124" s="20">
        <f t="shared" si="80"/>
        <v>0.436</v>
      </c>
      <c r="P124" s="28" t="s">
        <v>427</v>
      </c>
      <c r="Q124" s="20">
        <f t="shared" si="81"/>
        <v>1.6</v>
      </c>
      <c r="R124" s="19"/>
      <c r="S124" s="19"/>
      <c r="T124" s="19"/>
      <c r="U124" s="20">
        <f t="shared" si="77"/>
        <v>27.249999999999996</v>
      </c>
      <c r="V124" s="32">
        <f t="shared" si="78"/>
        <v>15.398734610123116</v>
      </c>
      <c r="W124" s="24">
        <f t="shared" si="79"/>
        <v>1.1640000000000001</v>
      </c>
      <c r="X124" s="21"/>
    </row>
    <row r="125" spans="1:24" s="22" customFormat="1" ht="50.25" customHeight="1" x14ac:dyDescent="0.3">
      <c r="A125" s="17" t="s">
        <v>14</v>
      </c>
      <c r="B125" s="23" t="s">
        <v>176</v>
      </c>
      <c r="C125" s="20">
        <v>1.6</v>
      </c>
      <c r="D125" s="20">
        <v>1.6</v>
      </c>
      <c r="E125" s="20"/>
      <c r="F125" s="20">
        <v>35</v>
      </c>
      <c r="G125" s="29" t="s">
        <v>177</v>
      </c>
      <c r="H125" s="19" t="s">
        <v>22</v>
      </c>
      <c r="I125" s="19">
        <v>6.86</v>
      </c>
      <c r="J125" s="20">
        <v>20</v>
      </c>
      <c r="K125" s="20">
        <v>21.5</v>
      </c>
      <c r="L125" s="20">
        <v>5.2999999999999999E-2</v>
      </c>
      <c r="M125" s="20">
        <v>0</v>
      </c>
      <c r="N125" s="20">
        <v>0</v>
      </c>
      <c r="O125" s="20">
        <f t="shared" si="80"/>
        <v>5.2999999999999999E-2</v>
      </c>
      <c r="P125" s="28" t="s">
        <v>428</v>
      </c>
      <c r="Q125" s="20">
        <f t="shared" si="81"/>
        <v>1.6</v>
      </c>
      <c r="R125" s="20"/>
      <c r="S125" s="20"/>
      <c r="T125" s="20"/>
      <c r="U125" s="32">
        <f t="shared" si="77"/>
        <v>3.3124999999999996</v>
      </c>
      <c r="V125" s="32">
        <f>O125/K125*100+V126</f>
        <v>13.37082763337893</v>
      </c>
      <c r="W125" s="24">
        <f t="shared" si="79"/>
        <v>1.5470000000000002</v>
      </c>
      <c r="X125" s="21"/>
    </row>
    <row r="126" spans="1:24" s="22" customFormat="1" ht="40.5" customHeight="1" x14ac:dyDescent="0.3">
      <c r="A126" s="17" t="s">
        <v>25</v>
      </c>
      <c r="B126" s="23"/>
      <c r="C126" s="20"/>
      <c r="D126" s="20"/>
      <c r="E126" s="20"/>
      <c r="F126" s="20">
        <v>35</v>
      </c>
      <c r="G126" s="30" t="s">
        <v>178</v>
      </c>
      <c r="H126" s="26" t="s">
        <v>12</v>
      </c>
      <c r="I126" s="19" t="s">
        <v>180</v>
      </c>
      <c r="J126" s="20">
        <v>12.7</v>
      </c>
      <c r="K126" s="20">
        <v>13.6</v>
      </c>
      <c r="L126" s="20">
        <v>0</v>
      </c>
      <c r="M126" s="20">
        <v>0</v>
      </c>
      <c r="N126" s="27">
        <v>1.7769999999999999</v>
      </c>
      <c r="O126" s="20">
        <f t="shared" si="80"/>
        <v>1.7769999999999999</v>
      </c>
      <c r="P126" s="19" t="s">
        <v>181</v>
      </c>
      <c r="Q126" s="20">
        <f t="shared" si="81"/>
        <v>0</v>
      </c>
      <c r="R126" s="20"/>
      <c r="S126" s="20"/>
      <c r="T126" s="20"/>
      <c r="U126" s="20"/>
      <c r="V126" s="32">
        <f>O126/K126*100+V127</f>
        <v>13.124316005471954</v>
      </c>
      <c r="W126" s="24">
        <f t="shared" si="79"/>
        <v>0</v>
      </c>
      <c r="X126" s="21"/>
    </row>
    <row r="127" spans="1:24" s="22" customFormat="1" ht="72" customHeight="1" x14ac:dyDescent="0.3">
      <c r="A127" s="17" t="s">
        <v>29</v>
      </c>
      <c r="B127" s="23" t="s">
        <v>281</v>
      </c>
      <c r="C127" s="20">
        <v>1</v>
      </c>
      <c r="D127" s="20"/>
      <c r="E127" s="20"/>
      <c r="F127" s="20">
        <v>35</v>
      </c>
      <c r="G127" s="30" t="s">
        <v>429</v>
      </c>
      <c r="H127" s="26" t="s">
        <v>10</v>
      </c>
      <c r="I127" s="19">
        <v>0.6</v>
      </c>
      <c r="J127" s="20">
        <v>16</v>
      </c>
      <c r="K127" s="20">
        <v>17.2</v>
      </c>
      <c r="L127" s="20">
        <v>0.01</v>
      </c>
      <c r="M127" s="20">
        <v>0</v>
      </c>
      <c r="N127" s="27">
        <v>0</v>
      </c>
      <c r="O127" s="20">
        <f t="shared" si="80"/>
        <v>0.01</v>
      </c>
      <c r="P127" s="19" t="s">
        <v>10</v>
      </c>
      <c r="Q127" s="20">
        <f t="shared" si="81"/>
        <v>1</v>
      </c>
      <c r="R127" s="20"/>
      <c r="S127" s="20"/>
      <c r="T127" s="20"/>
      <c r="U127" s="20">
        <f t="shared" si="77"/>
        <v>1</v>
      </c>
      <c r="V127" s="32">
        <f>O127/K127*100</f>
        <v>5.8139534883720929E-2</v>
      </c>
      <c r="W127" s="24">
        <f t="shared" si="79"/>
        <v>0.99</v>
      </c>
      <c r="X127" s="21"/>
    </row>
    <row r="128" spans="1:24" s="22" customFormat="1" ht="33" customHeight="1" x14ac:dyDescent="0.3">
      <c r="A128" s="17" t="s">
        <v>30</v>
      </c>
      <c r="B128" s="23"/>
      <c r="C128" s="20"/>
      <c r="D128" s="20"/>
      <c r="E128" s="20"/>
      <c r="F128" s="20">
        <v>35</v>
      </c>
      <c r="G128" s="30" t="s">
        <v>430</v>
      </c>
      <c r="H128" s="26" t="s">
        <v>22</v>
      </c>
      <c r="I128" s="19">
        <v>3.3</v>
      </c>
      <c r="J128" s="20">
        <v>20</v>
      </c>
      <c r="K128" s="20">
        <v>21.5</v>
      </c>
      <c r="L128" s="20">
        <v>0</v>
      </c>
      <c r="M128" s="20">
        <v>0</v>
      </c>
      <c r="N128" s="27">
        <v>0</v>
      </c>
      <c r="O128" s="20">
        <f t="shared" si="80"/>
        <v>0</v>
      </c>
      <c r="P128" s="19" t="s">
        <v>22</v>
      </c>
      <c r="Q128" s="20">
        <f t="shared" si="81"/>
        <v>0</v>
      </c>
      <c r="R128" s="20"/>
      <c r="S128" s="20"/>
      <c r="T128" s="20"/>
      <c r="U128" s="20"/>
      <c r="V128" s="20">
        <f>O128/K128*100</f>
        <v>0</v>
      </c>
      <c r="W128" s="24">
        <f t="shared" si="79"/>
        <v>0</v>
      </c>
      <c r="X128" s="21"/>
    </row>
    <row r="129" spans="1:24" s="1" customFormat="1" ht="34.5" customHeight="1" x14ac:dyDescent="0.3">
      <c r="A129" s="43" t="s">
        <v>431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5"/>
    </row>
    <row r="130" spans="1:24" s="22" customFormat="1" ht="91.5" customHeight="1" x14ac:dyDescent="0.3">
      <c r="A130" s="17" t="s">
        <v>3</v>
      </c>
      <c r="B130" s="18" t="s">
        <v>432</v>
      </c>
      <c r="C130" s="19"/>
      <c r="D130" s="19"/>
      <c r="E130" s="19"/>
      <c r="F130" s="19">
        <v>35</v>
      </c>
      <c r="G130" s="19"/>
      <c r="H130" s="19" t="s">
        <v>186</v>
      </c>
      <c r="I130" s="19" t="s">
        <v>193</v>
      </c>
      <c r="J130" s="19">
        <v>12.7</v>
      </c>
      <c r="K130" s="19">
        <v>13.6</v>
      </c>
      <c r="L130" s="19">
        <f t="shared" ref="L130:M130" si="82">SUM(L131:L141)</f>
        <v>2.694</v>
      </c>
      <c r="M130" s="19">
        <f t="shared" si="82"/>
        <v>0.82200000000000006</v>
      </c>
      <c r="N130" s="19">
        <f t="shared" ref="N130" si="83">SUM(N131:N141)</f>
        <v>0.66600000000000004</v>
      </c>
      <c r="O130" s="19">
        <f>SUM(O131:O141)</f>
        <v>4.1820000000000004</v>
      </c>
      <c r="P130" s="19" t="s">
        <v>134</v>
      </c>
      <c r="Q130" s="19"/>
      <c r="R130" s="19"/>
      <c r="S130" s="19"/>
      <c r="T130" s="19"/>
      <c r="U130" s="19"/>
      <c r="V130" s="20">
        <f>O130/K130*100</f>
        <v>30.750000000000004</v>
      </c>
      <c r="W130" s="19">
        <f>SUM(W131:W141)</f>
        <v>9.4139999999999997</v>
      </c>
      <c r="X130" s="21"/>
    </row>
    <row r="131" spans="1:24" s="22" customFormat="1" ht="152.25" customHeight="1" x14ac:dyDescent="0.3">
      <c r="A131" s="17" t="s">
        <v>4</v>
      </c>
      <c r="B131" s="23" t="s">
        <v>182</v>
      </c>
      <c r="C131" s="19">
        <v>1</v>
      </c>
      <c r="D131" s="19">
        <v>2.5</v>
      </c>
      <c r="E131" s="19"/>
      <c r="F131" s="19">
        <v>35</v>
      </c>
      <c r="G131" s="29" t="s">
        <v>433</v>
      </c>
      <c r="H131" s="19" t="s">
        <v>270</v>
      </c>
      <c r="I131" s="19" t="s">
        <v>271</v>
      </c>
      <c r="J131" s="19">
        <v>20</v>
      </c>
      <c r="K131" s="19">
        <v>21.5</v>
      </c>
      <c r="L131" s="19">
        <v>0.184</v>
      </c>
      <c r="M131" s="19">
        <v>2.5000000000000001E-2</v>
      </c>
      <c r="N131" s="19">
        <v>0</v>
      </c>
      <c r="O131" s="20">
        <f>SUM(L131:N131)</f>
        <v>0.20899999999999999</v>
      </c>
      <c r="P131" s="28" t="s">
        <v>434</v>
      </c>
      <c r="Q131" s="20">
        <f>MIN(C131:E131)</f>
        <v>1</v>
      </c>
      <c r="R131" s="19"/>
      <c r="S131" s="19"/>
      <c r="T131" s="19"/>
      <c r="U131" s="20">
        <f t="shared" ref="U131:U140" si="84">((O131-N131)/Q131)*100</f>
        <v>20.9</v>
      </c>
      <c r="V131" s="32">
        <f t="shared" ref="V131:V136" si="85">O131/K131*100+V132</f>
        <v>24.222671418628654</v>
      </c>
      <c r="W131" s="24">
        <f t="shared" ref="W131:W141" si="86">Q131-(O131-N131)</f>
        <v>0.79100000000000004</v>
      </c>
      <c r="X131" s="21"/>
    </row>
    <row r="132" spans="1:24" s="22" customFormat="1" ht="35.25" customHeight="1" x14ac:dyDescent="0.3">
      <c r="A132" s="17" t="s">
        <v>5</v>
      </c>
      <c r="B132" s="23" t="s">
        <v>257</v>
      </c>
      <c r="C132" s="19">
        <v>0.63</v>
      </c>
      <c r="D132" s="19">
        <v>0.63</v>
      </c>
      <c r="E132" s="19">
        <v>4</v>
      </c>
      <c r="F132" s="19">
        <v>35</v>
      </c>
      <c r="G132" s="29" t="s">
        <v>269</v>
      </c>
      <c r="H132" s="19" t="s">
        <v>10</v>
      </c>
      <c r="I132" s="19">
        <v>3.05</v>
      </c>
      <c r="J132" s="25" t="s">
        <v>27</v>
      </c>
      <c r="K132" s="19">
        <v>17.2</v>
      </c>
      <c r="L132" s="19">
        <v>0.01</v>
      </c>
      <c r="M132" s="19">
        <v>0</v>
      </c>
      <c r="N132" s="19">
        <v>0</v>
      </c>
      <c r="O132" s="20">
        <f t="shared" ref="O132:O141" si="87">SUM(L132:N132)</f>
        <v>0.01</v>
      </c>
      <c r="P132" s="19" t="s">
        <v>97</v>
      </c>
      <c r="Q132" s="20">
        <f t="shared" ref="Q132:Q141" si="88">MIN(C132:E132)</f>
        <v>0.63</v>
      </c>
      <c r="R132" s="19"/>
      <c r="S132" s="19"/>
      <c r="T132" s="19"/>
      <c r="U132" s="32">
        <f t="shared" si="84"/>
        <v>1.5873015873015872</v>
      </c>
      <c r="V132" s="32">
        <f t="shared" si="85"/>
        <v>23.250578395372841</v>
      </c>
      <c r="W132" s="24">
        <f t="shared" si="86"/>
        <v>0.62</v>
      </c>
      <c r="X132" s="21"/>
    </row>
    <row r="133" spans="1:24" s="22" customFormat="1" ht="77.25" customHeight="1" x14ac:dyDescent="0.3">
      <c r="A133" s="17" t="s">
        <v>6</v>
      </c>
      <c r="B133" s="23" t="s">
        <v>86</v>
      </c>
      <c r="C133" s="19">
        <v>2.5</v>
      </c>
      <c r="D133" s="19">
        <v>1.6</v>
      </c>
      <c r="E133" s="19"/>
      <c r="F133" s="19">
        <v>35</v>
      </c>
      <c r="G133" s="29" t="s">
        <v>272</v>
      </c>
      <c r="H133" s="19" t="s">
        <v>23</v>
      </c>
      <c r="I133" s="19">
        <v>14.1</v>
      </c>
      <c r="J133" s="19">
        <v>12.7</v>
      </c>
      <c r="K133" s="19">
        <v>13.6</v>
      </c>
      <c r="L133" s="19">
        <v>0.17799999999999999</v>
      </c>
      <c r="M133" s="19">
        <v>0.50900000000000001</v>
      </c>
      <c r="N133" s="19">
        <v>0</v>
      </c>
      <c r="O133" s="20">
        <f t="shared" si="87"/>
        <v>0.68700000000000006</v>
      </c>
      <c r="P133" s="28" t="s">
        <v>435</v>
      </c>
      <c r="Q133" s="20">
        <f t="shared" si="88"/>
        <v>1.6</v>
      </c>
      <c r="R133" s="19"/>
      <c r="S133" s="19"/>
      <c r="T133" s="19"/>
      <c r="U133" s="32">
        <f t="shared" si="84"/>
        <v>42.9375</v>
      </c>
      <c r="V133" s="32">
        <f t="shared" si="85"/>
        <v>23.192438860489119</v>
      </c>
      <c r="W133" s="24">
        <f t="shared" si="86"/>
        <v>0.91300000000000003</v>
      </c>
      <c r="X133" s="21"/>
    </row>
    <row r="134" spans="1:24" s="22" customFormat="1" ht="64.5" customHeight="1" x14ac:dyDescent="0.3">
      <c r="A134" s="17" t="s">
        <v>9</v>
      </c>
      <c r="B134" s="23" t="s">
        <v>183</v>
      </c>
      <c r="C134" s="19">
        <v>1.6</v>
      </c>
      <c r="D134" s="19">
        <v>1</v>
      </c>
      <c r="E134" s="19"/>
      <c r="F134" s="19">
        <v>35</v>
      </c>
      <c r="G134" s="29" t="s">
        <v>187</v>
      </c>
      <c r="H134" s="19" t="s">
        <v>23</v>
      </c>
      <c r="I134" s="19">
        <v>26.4</v>
      </c>
      <c r="J134" s="19">
        <v>12.7</v>
      </c>
      <c r="K134" s="19">
        <v>13.6</v>
      </c>
      <c r="L134" s="19">
        <v>8.8999999999999996E-2</v>
      </c>
      <c r="M134" s="19">
        <v>0</v>
      </c>
      <c r="N134" s="19">
        <v>0</v>
      </c>
      <c r="O134" s="20">
        <f t="shared" si="87"/>
        <v>8.8999999999999996E-2</v>
      </c>
      <c r="P134" s="28" t="s">
        <v>436</v>
      </c>
      <c r="Q134" s="20">
        <f t="shared" si="88"/>
        <v>1</v>
      </c>
      <c r="R134" s="19"/>
      <c r="S134" s="19"/>
      <c r="T134" s="19"/>
      <c r="U134" s="20">
        <f t="shared" si="84"/>
        <v>8.9</v>
      </c>
      <c r="V134" s="32">
        <f t="shared" si="85"/>
        <v>18.140968272253826</v>
      </c>
      <c r="W134" s="24">
        <f t="shared" si="86"/>
        <v>0.91100000000000003</v>
      </c>
      <c r="X134" s="21"/>
    </row>
    <row r="135" spans="1:24" s="22" customFormat="1" ht="49.5" customHeight="1" x14ac:dyDescent="0.3">
      <c r="A135" s="17" t="s">
        <v>11</v>
      </c>
      <c r="B135" s="23" t="s">
        <v>188</v>
      </c>
      <c r="C135" s="19">
        <v>1.6</v>
      </c>
      <c r="D135" s="19">
        <v>1</v>
      </c>
      <c r="E135" s="19"/>
      <c r="F135" s="19">
        <v>35</v>
      </c>
      <c r="G135" s="29" t="s">
        <v>258</v>
      </c>
      <c r="H135" s="19" t="s">
        <v>10</v>
      </c>
      <c r="I135" s="25" t="s">
        <v>189</v>
      </c>
      <c r="J135" s="19">
        <v>16</v>
      </c>
      <c r="K135" s="19">
        <v>17.2</v>
      </c>
      <c r="L135" s="19">
        <v>1.7999999999999999E-2</v>
      </c>
      <c r="M135" s="19">
        <v>0</v>
      </c>
      <c r="N135" s="19">
        <v>0</v>
      </c>
      <c r="O135" s="20">
        <f t="shared" si="87"/>
        <v>1.7999999999999999E-2</v>
      </c>
      <c r="P135" s="28" t="s">
        <v>437</v>
      </c>
      <c r="Q135" s="20">
        <f t="shared" si="88"/>
        <v>1</v>
      </c>
      <c r="R135" s="19"/>
      <c r="S135" s="19"/>
      <c r="T135" s="19"/>
      <c r="U135" s="20">
        <f t="shared" si="84"/>
        <v>1.7999999999999998</v>
      </c>
      <c r="V135" s="32">
        <f t="shared" si="85"/>
        <v>17.486556507547942</v>
      </c>
      <c r="W135" s="24">
        <f t="shared" si="86"/>
        <v>0.98199999999999998</v>
      </c>
      <c r="X135" s="21"/>
    </row>
    <row r="136" spans="1:24" s="22" customFormat="1" ht="94.5" customHeight="1" x14ac:dyDescent="0.3">
      <c r="A136" s="17" t="s">
        <v>13</v>
      </c>
      <c r="B136" s="23" t="s">
        <v>165</v>
      </c>
      <c r="C136" s="19">
        <v>2.5</v>
      </c>
      <c r="D136" s="19">
        <v>1</v>
      </c>
      <c r="E136" s="19"/>
      <c r="F136" s="19">
        <v>35</v>
      </c>
      <c r="G136" s="29" t="s">
        <v>190</v>
      </c>
      <c r="H136" s="19" t="s">
        <v>22</v>
      </c>
      <c r="I136" s="19">
        <v>44.4</v>
      </c>
      <c r="J136" s="19">
        <v>20</v>
      </c>
      <c r="K136" s="19">
        <v>21.5</v>
      </c>
      <c r="L136" s="19">
        <v>5.2999999999999999E-2</v>
      </c>
      <c r="M136" s="19">
        <v>8.9999999999999993E-3</v>
      </c>
      <c r="N136" s="19">
        <v>0.66600000000000004</v>
      </c>
      <c r="O136" s="20">
        <f t="shared" si="87"/>
        <v>0.72799999999999998</v>
      </c>
      <c r="P136" s="28" t="s">
        <v>438</v>
      </c>
      <c r="Q136" s="20">
        <f t="shared" si="88"/>
        <v>1</v>
      </c>
      <c r="R136" s="19"/>
      <c r="S136" s="19"/>
      <c r="T136" s="19"/>
      <c r="U136" s="20">
        <f t="shared" si="84"/>
        <v>6.199999999999994</v>
      </c>
      <c r="V136" s="32">
        <f t="shared" si="85"/>
        <v>17.381905344757243</v>
      </c>
      <c r="W136" s="24">
        <f t="shared" si="86"/>
        <v>0.93800000000000006</v>
      </c>
      <c r="X136" s="21"/>
    </row>
    <row r="137" spans="1:24" s="22" customFormat="1" ht="63.75" customHeight="1" x14ac:dyDescent="0.3">
      <c r="A137" s="17" t="s">
        <v>14</v>
      </c>
      <c r="B137" s="23" t="s">
        <v>166</v>
      </c>
      <c r="C137" s="20">
        <v>1.6</v>
      </c>
      <c r="D137" s="20">
        <v>2.5</v>
      </c>
      <c r="E137" s="20"/>
      <c r="F137" s="20">
        <v>35</v>
      </c>
      <c r="G137" s="29" t="s">
        <v>171</v>
      </c>
      <c r="H137" s="19" t="s">
        <v>22</v>
      </c>
      <c r="I137" s="19">
        <v>17.8</v>
      </c>
      <c r="J137" s="20">
        <v>20</v>
      </c>
      <c r="K137" s="20">
        <v>21.5</v>
      </c>
      <c r="L137" s="20">
        <v>0.17799999999999999</v>
      </c>
      <c r="M137" s="20">
        <v>1.6E-2</v>
      </c>
      <c r="N137" s="20">
        <v>0</v>
      </c>
      <c r="O137" s="20">
        <f t="shared" si="87"/>
        <v>0.19400000000000001</v>
      </c>
      <c r="P137" s="28" t="s">
        <v>439</v>
      </c>
      <c r="Q137" s="20">
        <f t="shared" si="88"/>
        <v>1.6</v>
      </c>
      <c r="R137" s="20"/>
      <c r="S137" s="20"/>
      <c r="T137" s="20"/>
      <c r="U137" s="20">
        <f t="shared" si="84"/>
        <v>12.125</v>
      </c>
      <c r="V137" s="32">
        <f>O137/K137*100+V138</f>
        <v>13.995858833129336</v>
      </c>
      <c r="W137" s="24">
        <f t="shared" si="86"/>
        <v>1.4060000000000001</v>
      </c>
      <c r="X137" s="21"/>
    </row>
    <row r="138" spans="1:24" s="22" customFormat="1" ht="64.5" customHeight="1" x14ac:dyDescent="0.3">
      <c r="A138" s="17" t="s">
        <v>25</v>
      </c>
      <c r="B138" s="23" t="s">
        <v>184</v>
      </c>
      <c r="C138" s="20">
        <v>0.25</v>
      </c>
      <c r="D138" s="20">
        <v>0.1</v>
      </c>
      <c r="E138" s="20"/>
      <c r="F138" s="20">
        <v>35</v>
      </c>
      <c r="G138" s="30" t="s">
        <v>440</v>
      </c>
      <c r="H138" s="26" t="s">
        <v>19</v>
      </c>
      <c r="I138" s="19">
        <v>0.308</v>
      </c>
      <c r="J138" s="20">
        <v>10.6</v>
      </c>
      <c r="K138" s="20">
        <v>11.4</v>
      </c>
      <c r="L138" s="20">
        <v>0.01</v>
      </c>
      <c r="M138" s="20">
        <v>0</v>
      </c>
      <c r="N138" s="27">
        <v>0</v>
      </c>
      <c r="O138" s="20">
        <f t="shared" si="87"/>
        <v>0.01</v>
      </c>
      <c r="P138" s="19" t="s">
        <v>20</v>
      </c>
      <c r="Q138" s="20">
        <f t="shared" si="88"/>
        <v>0.1</v>
      </c>
      <c r="R138" s="20"/>
      <c r="S138" s="20"/>
      <c r="T138" s="20"/>
      <c r="U138" s="20">
        <f t="shared" si="84"/>
        <v>10</v>
      </c>
      <c r="V138" s="32">
        <f>O138/K138*100+V139</f>
        <v>13.093533251733987</v>
      </c>
      <c r="W138" s="24">
        <f t="shared" si="86"/>
        <v>9.0000000000000011E-2</v>
      </c>
      <c r="X138" s="21"/>
    </row>
    <row r="139" spans="1:24" s="22" customFormat="1" ht="107.25" customHeight="1" x14ac:dyDescent="0.3">
      <c r="A139" s="17" t="s">
        <v>29</v>
      </c>
      <c r="B139" s="23" t="s">
        <v>185</v>
      </c>
      <c r="C139" s="20">
        <v>1</v>
      </c>
      <c r="D139" s="20">
        <v>1.6</v>
      </c>
      <c r="E139" s="20"/>
      <c r="F139" s="20">
        <v>35</v>
      </c>
      <c r="G139" s="30" t="s">
        <v>441</v>
      </c>
      <c r="H139" s="26" t="s">
        <v>10</v>
      </c>
      <c r="I139" s="19">
        <v>11.4</v>
      </c>
      <c r="J139" s="20">
        <v>16</v>
      </c>
      <c r="K139" s="20">
        <v>17.2</v>
      </c>
      <c r="L139" s="20">
        <v>0.107</v>
      </c>
      <c r="M139" s="20">
        <v>1.2999999999999999E-2</v>
      </c>
      <c r="N139" s="27">
        <v>0</v>
      </c>
      <c r="O139" s="20">
        <f t="shared" si="87"/>
        <v>0.12</v>
      </c>
      <c r="P139" s="28" t="s">
        <v>442</v>
      </c>
      <c r="Q139" s="20">
        <f t="shared" si="88"/>
        <v>1</v>
      </c>
      <c r="R139" s="20"/>
      <c r="S139" s="20"/>
      <c r="T139" s="20"/>
      <c r="U139" s="20">
        <f t="shared" si="84"/>
        <v>12</v>
      </c>
      <c r="V139" s="32">
        <f>O139/K139*100+V140</f>
        <v>13.005813953488373</v>
      </c>
      <c r="W139" s="24">
        <f t="shared" si="86"/>
        <v>0.88</v>
      </c>
      <c r="X139" s="21"/>
    </row>
    <row r="140" spans="1:24" s="22" customFormat="1" ht="210.75" customHeight="1" x14ac:dyDescent="0.3">
      <c r="A140" s="17" t="s">
        <v>30</v>
      </c>
      <c r="B140" s="23" t="s">
        <v>164</v>
      </c>
      <c r="C140" s="20">
        <v>4</v>
      </c>
      <c r="D140" s="20">
        <v>4</v>
      </c>
      <c r="E140" s="20"/>
      <c r="F140" s="20">
        <v>35</v>
      </c>
      <c r="G140" s="30" t="s">
        <v>191</v>
      </c>
      <c r="H140" s="26" t="s">
        <v>16</v>
      </c>
      <c r="I140" s="19" t="s">
        <v>192</v>
      </c>
      <c r="J140" s="20">
        <v>16</v>
      </c>
      <c r="K140" s="20">
        <v>17.2</v>
      </c>
      <c r="L140" s="20">
        <v>1.867</v>
      </c>
      <c r="M140" s="20">
        <v>0.25</v>
      </c>
      <c r="N140" s="27">
        <v>0</v>
      </c>
      <c r="O140" s="20">
        <f t="shared" si="87"/>
        <v>2.117</v>
      </c>
      <c r="P140" s="28" t="s">
        <v>443</v>
      </c>
      <c r="Q140" s="20">
        <f t="shared" si="88"/>
        <v>4</v>
      </c>
      <c r="R140" s="20"/>
      <c r="S140" s="20"/>
      <c r="T140" s="20"/>
      <c r="U140" s="20">
        <f t="shared" si="84"/>
        <v>52.924999999999997</v>
      </c>
      <c r="V140" s="32">
        <f>O140/K140*100+V141</f>
        <v>12.308139534883722</v>
      </c>
      <c r="W140" s="24">
        <f t="shared" si="86"/>
        <v>1.883</v>
      </c>
      <c r="X140" s="21"/>
    </row>
    <row r="141" spans="1:24" s="22" customFormat="1" ht="39.75" customHeight="1" x14ac:dyDescent="0.3">
      <c r="A141" s="17" t="s">
        <v>142</v>
      </c>
      <c r="B141" s="23"/>
      <c r="C141" s="20"/>
      <c r="D141" s="20"/>
      <c r="E141" s="20"/>
      <c r="F141" s="20">
        <v>35</v>
      </c>
      <c r="G141" s="30" t="s">
        <v>444</v>
      </c>
      <c r="H141" s="26" t="s">
        <v>22</v>
      </c>
      <c r="I141" s="19">
        <v>3</v>
      </c>
      <c r="J141" s="20">
        <v>20</v>
      </c>
      <c r="K141" s="20">
        <v>21.5</v>
      </c>
      <c r="L141" s="20">
        <v>0</v>
      </c>
      <c r="M141" s="20">
        <v>0</v>
      </c>
      <c r="N141" s="27">
        <v>0</v>
      </c>
      <c r="O141" s="20">
        <f t="shared" si="87"/>
        <v>0</v>
      </c>
      <c r="P141" s="28" t="s">
        <v>22</v>
      </c>
      <c r="Q141" s="20">
        <f t="shared" si="88"/>
        <v>0</v>
      </c>
      <c r="R141" s="20"/>
      <c r="S141" s="20"/>
      <c r="T141" s="20"/>
      <c r="U141" s="20"/>
      <c r="V141" s="20">
        <f>O141/K141*100</f>
        <v>0</v>
      </c>
      <c r="W141" s="24">
        <f t="shared" si="86"/>
        <v>0</v>
      </c>
      <c r="X141" s="21"/>
    </row>
    <row r="142" spans="1:24" s="1" customFormat="1" ht="34.5" customHeight="1" x14ac:dyDescent="0.3">
      <c r="A142" s="43" t="s">
        <v>445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5"/>
    </row>
    <row r="143" spans="1:24" s="22" customFormat="1" ht="79.5" customHeight="1" x14ac:dyDescent="0.3">
      <c r="A143" s="17" t="s">
        <v>3</v>
      </c>
      <c r="B143" s="18" t="s">
        <v>446</v>
      </c>
      <c r="C143" s="19"/>
      <c r="D143" s="19"/>
      <c r="E143" s="19"/>
      <c r="F143" s="19">
        <v>35</v>
      </c>
      <c r="G143" s="19"/>
      <c r="H143" s="19" t="s">
        <v>16</v>
      </c>
      <c r="I143" s="19" t="s">
        <v>197</v>
      </c>
      <c r="J143" s="19">
        <v>16</v>
      </c>
      <c r="K143" s="19">
        <v>17.2</v>
      </c>
      <c r="L143" s="19">
        <f>SUM(L144:L150)</f>
        <v>1.617</v>
      </c>
      <c r="M143" s="19">
        <f>SUM(M144:M150)</f>
        <v>0.26300000000000001</v>
      </c>
      <c r="N143" s="19">
        <f>SUM(N144:N150)</f>
        <v>0</v>
      </c>
      <c r="O143" s="19">
        <f>SUM(O144:O150)</f>
        <v>1.8800000000000001</v>
      </c>
      <c r="P143" s="19" t="s">
        <v>10</v>
      </c>
      <c r="Q143" s="19"/>
      <c r="R143" s="19"/>
      <c r="S143" s="19"/>
      <c r="T143" s="19"/>
      <c r="U143" s="19"/>
      <c r="V143" s="32">
        <f>O143/K143*100</f>
        <v>10.930232558139535</v>
      </c>
      <c r="W143" s="19">
        <f>SUM(W144:W150)</f>
        <v>14.005000000000003</v>
      </c>
      <c r="X143" s="21"/>
    </row>
    <row r="144" spans="1:24" s="22" customFormat="1" ht="137.25" customHeight="1" x14ac:dyDescent="0.3">
      <c r="A144" s="17" t="s">
        <v>4</v>
      </c>
      <c r="B144" s="23" t="s">
        <v>158</v>
      </c>
      <c r="C144" s="19">
        <v>10</v>
      </c>
      <c r="D144" s="19"/>
      <c r="E144" s="19"/>
      <c r="F144" s="19">
        <v>35</v>
      </c>
      <c r="G144" s="29" t="s">
        <v>259</v>
      </c>
      <c r="H144" s="19" t="s">
        <v>16</v>
      </c>
      <c r="I144" s="19" t="s">
        <v>194</v>
      </c>
      <c r="J144" s="19">
        <v>16</v>
      </c>
      <c r="K144" s="19">
        <v>17.2</v>
      </c>
      <c r="L144" s="19">
        <v>0.16</v>
      </c>
      <c r="M144" s="19">
        <v>0.04</v>
      </c>
      <c r="N144" s="19">
        <v>0</v>
      </c>
      <c r="O144" s="20">
        <f>SUM(L144:N144)</f>
        <v>0.2</v>
      </c>
      <c r="P144" s="28" t="s">
        <v>447</v>
      </c>
      <c r="Q144" s="20">
        <f>MIN(C144:E144)</f>
        <v>10</v>
      </c>
      <c r="R144" s="19"/>
      <c r="S144" s="19"/>
      <c r="T144" s="19"/>
      <c r="U144" s="20">
        <f t="shared" ref="U144:U149" si="89">((O144-N144)/Q144)*100</f>
        <v>2</v>
      </c>
      <c r="V144" s="32">
        <f t="shared" ref="V144:V149" si="90">O144/K144*100+V145</f>
        <v>10.066279069767443</v>
      </c>
      <c r="W144" s="24">
        <f t="shared" ref="W144:W150" si="91">Q144-(O144-N144)</f>
        <v>9.8000000000000007</v>
      </c>
      <c r="X144" s="21"/>
    </row>
    <row r="145" spans="1:24" s="22" customFormat="1" ht="182.25" customHeight="1" x14ac:dyDescent="0.3">
      <c r="A145" s="17" t="s">
        <v>5</v>
      </c>
      <c r="B145" s="23" t="s">
        <v>144</v>
      </c>
      <c r="C145" s="19">
        <v>4</v>
      </c>
      <c r="D145" s="19">
        <v>2.5</v>
      </c>
      <c r="E145" s="19"/>
      <c r="F145" s="19">
        <v>35</v>
      </c>
      <c r="G145" s="29" t="s">
        <v>195</v>
      </c>
      <c r="H145" s="19" t="s">
        <v>22</v>
      </c>
      <c r="I145" s="19">
        <v>4.4000000000000004</v>
      </c>
      <c r="J145" s="25" t="s">
        <v>26</v>
      </c>
      <c r="K145" s="19">
        <v>21.5</v>
      </c>
      <c r="L145" s="19">
        <v>0.71099999999999997</v>
      </c>
      <c r="M145" s="19">
        <v>3.2000000000000001E-2</v>
      </c>
      <c r="N145" s="19">
        <v>0</v>
      </c>
      <c r="O145" s="20">
        <f t="shared" ref="O145:O150" si="92">SUM(L145:N145)</f>
        <v>0.74299999999999999</v>
      </c>
      <c r="P145" s="28" t="s">
        <v>448</v>
      </c>
      <c r="Q145" s="20">
        <f t="shared" ref="Q145:Q150" si="93">MIN(C145:E145)</f>
        <v>2.5</v>
      </c>
      <c r="R145" s="19"/>
      <c r="S145" s="19"/>
      <c r="T145" s="19"/>
      <c r="U145" s="20">
        <f t="shared" si="89"/>
        <v>29.720000000000002</v>
      </c>
      <c r="V145" s="32">
        <f t="shared" si="90"/>
        <v>8.9034883720930242</v>
      </c>
      <c r="W145" s="24">
        <f t="shared" si="91"/>
        <v>1.7570000000000001</v>
      </c>
      <c r="X145" s="21"/>
    </row>
    <row r="146" spans="1:24" s="22" customFormat="1" ht="112.5" customHeight="1" x14ac:dyDescent="0.3">
      <c r="A146" s="17" t="s">
        <v>6</v>
      </c>
      <c r="B146" s="23" t="s">
        <v>148</v>
      </c>
      <c r="C146" s="19">
        <v>1.6</v>
      </c>
      <c r="D146" s="19">
        <v>1.6</v>
      </c>
      <c r="E146" s="19"/>
      <c r="F146" s="19">
        <v>35</v>
      </c>
      <c r="G146" s="29" t="s">
        <v>160</v>
      </c>
      <c r="H146" s="19" t="s">
        <v>10</v>
      </c>
      <c r="I146" s="19">
        <v>32</v>
      </c>
      <c r="J146" s="19">
        <v>16</v>
      </c>
      <c r="K146" s="19">
        <v>17.2</v>
      </c>
      <c r="L146" s="19">
        <v>0.21299999999999999</v>
      </c>
      <c r="M146" s="19">
        <v>0.18</v>
      </c>
      <c r="N146" s="19">
        <v>0</v>
      </c>
      <c r="O146" s="20">
        <f t="shared" si="92"/>
        <v>0.39300000000000002</v>
      </c>
      <c r="P146" s="19" t="s">
        <v>449</v>
      </c>
      <c r="Q146" s="20">
        <f t="shared" si="93"/>
        <v>1.6</v>
      </c>
      <c r="R146" s="19"/>
      <c r="S146" s="19"/>
      <c r="T146" s="19"/>
      <c r="U146" s="32">
        <f t="shared" si="89"/>
        <v>24.5625</v>
      </c>
      <c r="V146" s="32">
        <f t="shared" si="90"/>
        <v>5.4476744186046515</v>
      </c>
      <c r="W146" s="24">
        <f t="shared" si="91"/>
        <v>1.2070000000000001</v>
      </c>
      <c r="X146" s="21"/>
    </row>
    <row r="147" spans="1:24" s="22" customFormat="1" ht="64.5" customHeight="1" x14ac:dyDescent="0.3">
      <c r="A147" s="17" t="s">
        <v>9</v>
      </c>
      <c r="B147" s="23" t="s">
        <v>260</v>
      </c>
      <c r="C147" s="19">
        <v>2.5000000000000001E-2</v>
      </c>
      <c r="D147" s="19"/>
      <c r="E147" s="19"/>
      <c r="F147" s="19">
        <v>35</v>
      </c>
      <c r="G147" s="29" t="s">
        <v>450</v>
      </c>
      <c r="H147" s="19" t="s">
        <v>10</v>
      </c>
      <c r="I147" s="19"/>
      <c r="J147" s="19">
        <v>16</v>
      </c>
      <c r="K147" s="19">
        <v>17.2</v>
      </c>
      <c r="L147" s="19" t="s">
        <v>268</v>
      </c>
      <c r="M147" s="19">
        <v>0</v>
      </c>
      <c r="N147" s="19">
        <v>0</v>
      </c>
      <c r="O147" s="20">
        <f t="shared" si="92"/>
        <v>0</v>
      </c>
      <c r="P147" s="19" t="s">
        <v>10</v>
      </c>
      <c r="Q147" s="20">
        <f t="shared" si="93"/>
        <v>2.5000000000000001E-2</v>
      </c>
      <c r="R147" s="19"/>
      <c r="S147" s="19"/>
      <c r="T147" s="19"/>
      <c r="U147" s="20">
        <f t="shared" si="89"/>
        <v>0</v>
      </c>
      <c r="V147" s="32">
        <f t="shared" si="90"/>
        <v>3.1627906976744189</v>
      </c>
      <c r="W147" s="24">
        <f t="shared" si="91"/>
        <v>2.5000000000000001E-2</v>
      </c>
      <c r="X147" s="21"/>
    </row>
    <row r="148" spans="1:24" s="22" customFormat="1" ht="64.5" customHeight="1" x14ac:dyDescent="0.3">
      <c r="A148" s="17" t="s">
        <v>11</v>
      </c>
      <c r="B148" s="23" t="s">
        <v>256</v>
      </c>
      <c r="C148" s="19">
        <v>0.16</v>
      </c>
      <c r="D148" s="19"/>
      <c r="E148" s="19"/>
      <c r="F148" s="19">
        <v>35</v>
      </c>
      <c r="G148" s="29" t="s">
        <v>451</v>
      </c>
      <c r="H148" s="19" t="s">
        <v>10</v>
      </c>
      <c r="I148" s="25"/>
      <c r="J148" s="19">
        <v>16</v>
      </c>
      <c r="K148" s="19">
        <v>17.2</v>
      </c>
      <c r="L148" s="19" t="s">
        <v>268</v>
      </c>
      <c r="M148" s="19">
        <v>0</v>
      </c>
      <c r="N148" s="19">
        <v>0</v>
      </c>
      <c r="O148" s="20">
        <f t="shared" si="92"/>
        <v>0</v>
      </c>
      <c r="P148" s="19" t="s">
        <v>10</v>
      </c>
      <c r="Q148" s="20">
        <f t="shared" si="93"/>
        <v>0.16</v>
      </c>
      <c r="R148" s="19"/>
      <c r="S148" s="19"/>
      <c r="T148" s="19"/>
      <c r="U148" s="20">
        <f t="shared" si="89"/>
        <v>0</v>
      </c>
      <c r="V148" s="32">
        <f t="shared" si="90"/>
        <v>3.1627906976744189</v>
      </c>
      <c r="W148" s="24">
        <f t="shared" si="91"/>
        <v>0.16</v>
      </c>
      <c r="X148" s="21"/>
    </row>
    <row r="149" spans="1:24" s="22" customFormat="1" ht="121.5" customHeight="1" x14ac:dyDescent="0.3">
      <c r="A149" s="17" t="s">
        <v>13</v>
      </c>
      <c r="B149" s="23" t="s">
        <v>149</v>
      </c>
      <c r="C149" s="19">
        <v>1.6</v>
      </c>
      <c r="D149" s="19">
        <v>2.5</v>
      </c>
      <c r="E149" s="19"/>
      <c r="F149" s="19">
        <v>35</v>
      </c>
      <c r="G149" s="29" t="s">
        <v>196</v>
      </c>
      <c r="H149" s="19" t="s">
        <v>10</v>
      </c>
      <c r="I149" s="19">
        <v>5.0999999999999996</v>
      </c>
      <c r="J149" s="19">
        <v>16</v>
      </c>
      <c r="K149" s="19">
        <v>17.2</v>
      </c>
      <c r="L149" s="19">
        <v>0.53300000000000003</v>
      </c>
      <c r="M149" s="19">
        <v>1.0999999999999999E-2</v>
      </c>
      <c r="N149" s="19">
        <v>0</v>
      </c>
      <c r="O149" s="20">
        <f t="shared" si="92"/>
        <v>0.54400000000000004</v>
      </c>
      <c r="P149" s="28" t="s">
        <v>452</v>
      </c>
      <c r="Q149" s="20">
        <f t="shared" si="93"/>
        <v>1.6</v>
      </c>
      <c r="R149" s="19"/>
      <c r="S149" s="19"/>
      <c r="T149" s="19"/>
      <c r="U149" s="20">
        <f t="shared" si="89"/>
        <v>34</v>
      </c>
      <c r="V149" s="32">
        <f t="shared" si="90"/>
        <v>3.1627906976744189</v>
      </c>
      <c r="W149" s="24">
        <f t="shared" si="91"/>
        <v>1.056</v>
      </c>
      <c r="X149" s="21"/>
    </row>
    <row r="150" spans="1:24" s="22" customFormat="1" ht="33.75" customHeight="1" x14ac:dyDescent="0.3">
      <c r="A150" s="17" t="s">
        <v>14</v>
      </c>
      <c r="B150" s="23"/>
      <c r="C150" s="20"/>
      <c r="D150" s="20"/>
      <c r="E150" s="20"/>
      <c r="F150" s="20">
        <v>35</v>
      </c>
      <c r="G150" s="29" t="s">
        <v>453</v>
      </c>
      <c r="H150" s="19" t="s">
        <v>10</v>
      </c>
      <c r="I150" s="19">
        <v>9.9</v>
      </c>
      <c r="J150" s="20">
        <v>16</v>
      </c>
      <c r="K150" s="20">
        <v>17.2</v>
      </c>
      <c r="L150" s="20">
        <v>0</v>
      </c>
      <c r="M150" s="20">
        <v>0</v>
      </c>
      <c r="N150" s="20">
        <v>0</v>
      </c>
      <c r="O150" s="20">
        <f t="shared" si="92"/>
        <v>0</v>
      </c>
      <c r="P150" s="19" t="s">
        <v>97</v>
      </c>
      <c r="Q150" s="20">
        <f t="shared" si="93"/>
        <v>0</v>
      </c>
      <c r="R150" s="20"/>
      <c r="S150" s="20"/>
      <c r="T150" s="20"/>
      <c r="U150" s="20"/>
      <c r="V150" s="20">
        <f>O150/K150*100</f>
        <v>0</v>
      </c>
      <c r="W150" s="24">
        <f t="shared" si="91"/>
        <v>0</v>
      </c>
      <c r="X150" s="21"/>
    </row>
    <row r="151" spans="1:24" s="1" customFormat="1" ht="34.5" customHeight="1" x14ac:dyDescent="0.3">
      <c r="A151" s="43" t="s">
        <v>454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5"/>
    </row>
    <row r="152" spans="1:24" s="22" customFormat="1" ht="124.5" customHeight="1" x14ac:dyDescent="0.3">
      <c r="A152" s="17" t="s">
        <v>3</v>
      </c>
      <c r="B152" s="18" t="s">
        <v>455</v>
      </c>
      <c r="C152" s="19"/>
      <c r="D152" s="19"/>
      <c r="E152" s="19"/>
      <c r="F152" s="19">
        <v>35</v>
      </c>
      <c r="G152" s="19"/>
      <c r="H152" s="19" t="s">
        <v>273</v>
      </c>
      <c r="I152" s="19" t="s">
        <v>280</v>
      </c>
      <c r="J152" s="19">
        <v>12.7</v>
      </c>
      <c r="K152" s="19">
        <v>13.6</v>
      </c>
      <c r="L152" s="19">
        <f>SUM(L153:L163)</f>
        <v>2.847</v>
      </c>
      <c r="M152" s="19">
        <f t="shared" ref="M152:O152" si="94">SUM(M153:M163)</f>
        <v>0.41499999999999998</v>
      </c>
      <c r="N152" s="19">
        <f t="shared" si="94"/>
        <v>0</v>
      </c>
      <c r="O152" s="19">
        <f t="shared" si="94"/>
        <v>3.2620000000000005</v>
      </c>
      <c r="P152" s="19" t="s">
        <v>181</v>
      </c>
      <c r="Q152" s="19"/>
      <c r="R152" s="19"/>
      <c r="S152" s="19"/>
      <c r="T152" s="19"/>
      <c r="U152" s="19"/>
      <c r="V152" s="32">
        <f>O152/K152*100</f>
        <v>23.985294117647062</v>
      </c>
      <c r="W152" s="19">
        <f>SUM(W153:W163)</f>
        <v>9.5679999999999996</v>
      </c>
      <c r="X152" s="21"/>
    </row>
    <row r="153" spans="1:24" s="22" customFormat="1" ht="91.5" customHeight="1" x14ac:dyDescent="0.3">
      <c r="A153" s="17" t="s">
        <v>4</v>
      </c>
      <c r="B153" s="23" t="s">
        <v>198</v>
      </c>
      <c r="C153" s="19">
        <v>2.5</v>
      </c>
      <c r="D153" s="19">
        <v>1</v>
      </c>
      <c r="E153" s="19"/>
      <c r="F153" s="19">
        <v>35</v>
      </c>
      <c r="G153" s="29" t="s">
        <v>458</v>
      </c>
      <c r="H153" s="19" t="s">
        <v>10</v>
      </c>
      <c r="I153" s="19">
        <v>16.7</v>
      </c>
      <c r="J153" s="19">
        <v>16</v>
      </c>
      <c r="K153" s="19">
        <v>17.2</v>
      </c>
      <c r="L153" s="19">
        <v>8.8999999999999996E-2</v>
      </c>
      <c r="M153" s="19">
        <v>8.9999999999999993E-3</v>
      </c>
      <c r="N153" s="19">
        <v>0</v>
      </c>
      <c r="O153" s="20">
        <f>SUM(L153:N153)</f>
        <v>9.799999999999999E-2</v>
      </c>
      <c r="P153" s="28" t="s">
        <v>456</v>
      </c>
      <c r="Q153" s="20">
        <f>MIN(C153:E153)</f>
        <v>1</v>
      </c>
      <c r="R153" s="19"/>
      <c r="S153" s="19"/>
      <c r="T153" s="19"/>
      <c r="U153" s="20">
        <f t="shared" ref="U153:U163" si="95">((O153-N153)/Q153)*100</f>
        <v>9.7999999999999989</v>
      </c>
      <c r="V153" s="32">
        <f t="shared" ref="V153:V156" si="96">O153/K153*100+V154</f>
        <v>17.791552667578657</v>
      </c>
      <c r="W153" s="24">
        <f t="shared" ref="W153:W163" si="97">Q153-(O153-N153)</f>
        <v>0.90200000000000002</v>
      </c>
      <c r="X153" s="21"/>
    </row>
    <row r="154" spans="1:24" s="22" customFormat="1" ht="63.75" customHeight="1" x14ac:dyDescent="0.3">
      <c r="A154" s="17" t="s">
        <v>5</v>
      </c>
      <c r="B154" s="23" t="s">
        <v>199</v>
      </c>
      <c r="C154" s="19">
        <v>1</v>
      </c>
      <c r="D154" s="19">
        <v>1.6</v>
      </c>
      <c r="E154" s="19"/>
      <c r="F154" s="19">
        <v>35</v>
      </c>
      <c r="G154" s="29" t="s">
        <v>459</v>
      </c>
      <c r="H154" s="19" t="s">
        <v>23</v>
      </c>
      <c r="I154" s="19">
        <v>34.65</v>
      </c>
      <c r="J154" s="25" t="s">
        <v>24</v>
      </c>
      <c r="K154" s="19">
        <v>13.6</v>
      </c>
      <c r="L154" s="19">
        <v>0.16</v>
      </c>
      <c r="M154" s="19">
        <v>1.0999999999999999E-2</v>
      </c>
      <c r="N154" s="19">
        <v>0</v>
      </c>
      <c r="O154" s="20">
        <f t="shared" ref="O154:O157" si="98">SUM(L154:N154)</f>
        <v>0.17100000000000001</v>
      </c>
      <c r="P154" s="28" t="s">
        <v>457</v>
      </c>
      <c r="Q154" s="20">
        <f t="shared" ref="Q154:Q157" si="99">MIN(C154:E154)</f>
        <v>1</v>
      </c>
      <c r="R154" s="19"/>
      <c r="S154" s="19"/>
      <c r="T154" s="19"/>
      <c r="U154" s="20">
        <f t="shared" si="95"/>
        <v>17.100000000000001</v>
      </c>
      <c r="V154" s="32">
        <f t="shared" si="96"/>
        <v>17.221785225718193</v>
      </c>
      <c r="W154" s="24">
        <f t="shared" si="97"/>
        <v>0.82899999999999996</v>
      </c>
      <c r="X154" s="21"/>
    </row>
    <row r="155" spans="1:24" s="22" customFormat="1" ht="61.5" customHeight="1" x14ac:dyDescent="0.3">
      <c r="A155" s="17" t="s">
        <v>6</v>
      </c>
      <c r="B155" s="23" t="s">
        <v>200</v>
      </c>
      <c r="C155" s="19">
        <v>0.63</v>
      </c>
      <c r="D155" s="19"/>
      <c r="E155" s="19"/>
      <c r="F155" s="19">
        <v>35</v>
      </c>
      <c r="G155" s="29" t="s">
        <v>460</v>
      </c>
      <c r="H155" s="19" t="s">
        <v>23</v>
      </c>
      <c r="I155" s="19">
        <v>4</v>
      </c>
      <c r="J155" s="19">
        <v>12.7</v>
      </c>
      <c r="K155" s="19">
        <v>13.6</v>
      </c>
      <c r="L155" s="19">
        <v>0.01</v>
      </c>
      <c r="M155" s="19">
        <v>0</v>
      </c>
      <c r="N155" s="19">
        <v>0</v>
      </c>
      <c r="O155" s="20">
        <f t="shared" si="98"/>
        <v>0.01</v>
      </c>
      <c r="P155" s="19" t="s">
        <v>181</v>
      </c>
      <c r="Q155" s="20">
        <f t="shared" si="99"/>
        <v>0.63</v>
      </c>
      <c r="R155" s="19"/>
      <c r="S155" s="19"/>
      <c r="T155" s="19"/>
      <c r="U155" s="32">
        <f t="shared" si="95"/>
        <v>1.5873015873015872</v>
      </c>
      <c r="V155" s="32">
        <f t="shared" si="96"/>
        <v>15.964432284541724</v>
      </c>
      <c r="W155" s="24">
        <f t="shared" si="97"/>
        <v>0.62</v>
      </c>
      <c r="X155" s="21"/>
    </row>
    <row r="156" spans="1:24" s="22" customFormat="1" ht="65.25" customHeight="1" x14ac:dyDescent="0.3">
      <c r="A156" s="17" t="s">
        <v>9</v>
      </c>
      <c r="B156" s="23"/>
      <c r="C156" s="19"/>
      <c r="D156" s="19"/>
      <c r="E156" s="19"/>
      <c r="F156" s="19">
        <v>35</v>
      </c>
      <c r="G156" s="29" t="s">
        <v>461</v>
      </c>
      <c r="H156" s="19" t="s">
        <v>23</v>
      </c>
      <c r="I156" s="19">
        <v>6.4</v>
      </c>
      <c r="J156" s="19">
        <v>12.7</v>
      </c>
      <c r="K156" s="19">
        <v>13.6</v>
      </c>
      <c r="L156" s="19">
        <v>0</v>
      </c>
      <c r="M156" s="19">
        <v>0</v>
      </c>
      <c r="N156" s="19">
        <v>0</v>
      </c>
      <c r="O156" s="20">
        <f t="shared" si="98"/>
        <v>0</v>
      </c>
      <c r="P156" s="19" t="s">
        <v>181</v>
      </c>
      <c r="Q156" s="20">
        <f t="shared" si="99"/>
        <v>0</v>
      </c>
      <c r="R156" s="19"/>
      <c r="S156" s="19"/>
      <c r="T156" s="19"/>
      <c r="U156" s="20"/>
      <c r="V156" s="32">
        <f t="shared" si="96"/>
        <v>15.890902872777017</v>
      </c>
      <c r="W156" s="24">
        <f t="shared" si="97"/>
        <v>0</v>
      </c>
      <c r="X156" s="21"/>
    </row>
    <row r="157" spans="1:24" s="22" customFormat="1" ht="62.25" customHeight="1" x14ac:dyDescent="0.3">
      <c r="A157" s="17" t="s">
        <v>11</v>
      </c>
      <c r="B157" s="23" t="s">
        <v>174</v>
      </c>
      <c r="C157" s="19">
        <v>1.6</v>
      </c>
      <c r="D157" s="19">
        <v>1.6</v>
      </c>
      <c r="E157" s="19"/>
      <c r="F157" s="19">
        <v>35</v>
      </c>
      <c r="G157" s="29" t="s">
        <v>201</v>
      </c>
      <c r="H157" s="19" t="s">
        <v>23</v>
      </c>
      <c r="I157" s="31" t="s">
        <v>202</v>
      </c>
      <c r="J157" s="19">
        <v>12.7</v>
      </c>
      <c r="K157" s="19">
        <v>13.6</v>
      </c>
      <c r="L157" s="19">
        <v>0.107</v>
      </c>
      <c r="M157" s="19">
        <v>3.5999999999999997E-2</v>
      </c>
      <c r="N157" s="19">
        <v>0</v>
      </c>
      <c r="O157" s="20">
        <f t="shared" si="98"/>
        <v>0.14299999999999999</v>
      </c>
      <c r="P157" s="28" t="s">
        <v>462</v>
      </c>
      <c r="Q157" s="20">
        <f t="shared" si="99"/>
        <v>1.6</v>
      </c>
      <c r="R157" s="19"/>
      <c r="S157" s="19"/>
      <c r="T157" s="19"/>
      <c r="U157" s="32">
        <f t="shared" si="95"/>
        <v>8.9374999999999982</v>
      </c>
      <c r="V157" s="32">
        <f t="shared" ref="V157:V162" si="100">O157/K157*100+V158</f>
        <v>15.890902872777017</v>
      </c>
      <c r="W157" s="24">
        <f t="shared" si="97"/>
        <v>1.4570000000000001</v>
      </c>
      <c r="X157" s="21"/>
    </row>
    <row r="158" spans="1:24" s="22" customFormat="1" ht="59.25" customHeight="1" x14ac:dyDescent="0.3">
      <c r="A158" s="17" t="s">
        <v>13</v>
      </c>
      <c r="B158" s="23"/>
      <c r="C158" s="19"/>
      <c r="D158" s="19"/>
      <c r="E158" s="19"/>
      <c r="F158" s="19">
        <v>35</v>
      </c>
      <c r="G158" s="29" t="s">
        <v>175</v>
      </c>
      <c r="H158" s="19" t="s">
        <v>22</v>
      </c>
      <c r="I158" s="19">
        <v>34.090000000000003</v>
      </c>
      <c r="J158" s="19">
        <v>20</v>
      </c>
      <c r="K158" s="19">
        <v>21.5</v>
      </c>
      <c r="L158" s="19">
        <v>0</v>
      </c>
      <c r="M158" s="19">
        <v>0</v>
      </c>
      <c r="N158" s="19">
        <v>0</v>
      </c>
      <c r="O158" s="20">
        <f>SUM(L158:N158)</f>
        <v>0</v>
      </c>
      <c r="P158" s="28" t="s">
        <v>80</v>
      </c>
      <c r="Q158" s="20">
        <f>MIN(C158:E158)</f>
        <v>0</v>
      </c>
      <c r="R158" s="19"/>
      <c r="S158" s="19"/>
      <c r="T158" s="19"/>
      <c r="U158" s="20">
        <v>0</v>
      </c>
      <c r="V158" s="32">
        <f t="shared" si="100"/>
        <v>14.839432284541724</v>
      </c>
      <c r="W158" s="24">
        <f>Q158-(O158-N158)</f>
        <v>0</v>
      </c>
      <c r="X158" s="21"/>
    </row>
    <row r="159" spans="1:24" s="22" customFormat="1" ht="106.5" customHeight="1" x14ac:dyDescent="0.3">
      <c r="A159" s="17" t="s">
        <v>14</v>
      </c>
      <c r="B159" s="23" t="s">
        <v>168</v>
      </c>
      <c r="C159" s="19">
        <v>1.6</v>
      </c>
      <c r="D159" s="19">
        <v>1</v>
      </c>
      <c r="E159" s="19"/>
      <c r="F159" s="19">
        <v>35</v>
      </c>
      <c r="G159" s="29" t="s">
        <v>173</v>
      </c>
      <c r="H159" s="19" t="s">
        <v>10</v>
      </c>
      <c r="I159" s="25" t="s">
        <v>179</v>
      </c>
      <c r="J159" s="19">
        <v>16</v>
      </c>
      <c r="K159" s="19">
        <v>17.2</v>
      </c>
      <c r="L159" s="19">
        <v>0.107</v>
      </c>
      <c r="M159" s="19">
        <v>0</v>
      </c>
      <c r="N159" s="19">
        <v>0</v>
      </c>
      <c r="O159" s="20">
        <f>SUM(L159:N159)</f>
        <v>0.107</v>
      </c>
      <c r="P159" s="28" t="s">
        <v>463</v>
      </c>
      <c r="Q159" s="20">
        <f>MIN(C159:E159)</f>
        <v>1</v>
      </c>
      <c r="R159" s="19"/>
      <c r="S159" s="19"/>
      <c r="T159" s="19"/>
      <c r="U159" s="20">
        <f>((O159-N159)/Q159)*100</f>
        <v>10.7</v>
      </c>
      <c r="V159" s="32">
        <f t="shared" si="100"/>
        <v>14.839432284541724</v>
      </c>
      <c r="W159" s="24">
        <f>Q159-(O159-N159)</f>
        <v>0.89300000000000002</v>
      </c>
      <c r="X159" s="21"/>
    </row>
    <row r="160" spans="1:24" s="22" customFormat="1" ht="50.25" customHeight="1" x14ac:dyDescent="0.3">
      <c r="A160" s="17" t="s">
        <v>25</v>
      </c>
      <c r="B160" s="23" t="s">
        <v>176</v>
      </c>
      <c r="C160" s="20">
        <v>1.6</v>
      </c>
      <c r="D160" s="20">
        <v>1.6</v>
      </c>
      <c r="E160" s="20"/>
      <c r="F160" s="20">
        <v>35</v>
      </c>
      <c r="G160" s="29" t="s">
        <v>177</v>
      </c>
      <c r="H160" s="19" t="s">
        <v>22</v>
      </c>
      <c r="I160" s="19">
        <v>6.86</v>
      </c>
      <c r="J160" s="20">
        <v>20</v>
      </c>
      <c r="K160" s="20">
        <v>21.5</v>
      </c>
      <c r="L160" s="20">
        <v>5.2999999999999999E-2</v>
      </c>
      <c r="M160" s="20">
        <v>0</v>
      </c>
      <c r="N160" s="20">
        <v>0</v>
      </c>
      <c r="O160" s="20">
        <f t="shared" ref="O160:O163" si="101">SUM(L160:N160)</f>
        <v>5.2999999999999999E-2</v>
      </c>
      <c r="P160" s="28" t="s">
        <v>428</v>
      </c>
      <c r="Q160" s="20">
        <f t="shared" ref="Q160:Q163" si="102">MIN(C160:E160)</f>
        <v>1.6</v>
      </c>
      <c r="R160" s="20"/>
      <c r="S160" s="20"/>
      <c r="T160" s="20"/>
      <c r="U160" s="32">
        <f t="shared" si="95"/>
        <v>3.3124999999999996</v>
      </c>
      <c r="V160" s="32">
        <f t="shared" si="100"/>
        <v>14.217339261285909</v>
      </c>
      <c r="W160" s="24">
        <f t="shared" si="97"/>
        <v>1.5470000000000002</v>
      </c>
      <c r="X160" s="21"/>
    </row>
    <row r="161" spans="1:24" s="22" customFormat="1" ht="105" customHeight="1" x14ac:dyDescent="0.3">
      <c r="A161" s="17" t="s">
        <v>29</v>
      </c>
      <c r="B161" s="23" t="s">
        <v>167</v>
      </c>
      <c r="C161" s="20">
        <v>1.6</v>
      </c>
      <c r="D161" s="20">
        <v>1</v>
      </c>
      <c r="E161" s="20"/>
      <c r="F161" s="20">
        <v>35</v>
      </c>
      <c r="G161" s="30" t="s">
        <v>178</v>
      </c>
      <c r="H161" s="26" t="s">
        <v>12</v>
      </c>
      <c r="I161" s="19" t="s">
        <v>180</v>
      </c>
      <c r="J161" s="20">
        <v>12.7</v>
      </c>
      <c r="K161" s="20">
        <v>13.6</v>
      </c>
      <c r="L161" s="20">
        <v>0.44400000000000001</v>
      </c>
      <c r="M161" s="20">
        <v>0.109</v>
      </c>
      <c r="N161" s="27">
        <v>0</v>
      </c>
      <c r="O161" s="20">
        <f t="shared" si="101"/>
        <v>0.55300000000000005</v>
      </c>
      <c r="P161" s="19" t="s">
        <v>464</v>
      </c>
      <c r="Q161" s="20">
        <f t="shared" si="102"/>
        <v>1</v>
      </c>
      <c r="R161" s="20"/>
      <c r="S161" s="20"/>
      <c r="T161" s="20"/>
      <c r="U161" s="20">
        <f t="shared" si="95"/>
        <v>55.300000000000004</v>
      </c>
      <c r="V161" s="32">
        <f t="shared" si="100"/>
        <v>13.970827633378933</v>
      </c>
      <c r="W161" s="24">
        <f t="shared" si="97"/>
        <v>0.44699999999999995</v>
      </c>
      <c r="X161" s="21"/>
    </row>
    <row r="162" spans="1:24" s="22" customFormat="1" ht="72" customHeight="1" x14ac:dyDescent="0.3">
      <c r="A162" s="17" t="s">
        <v>30</v>
      </c>
      <c r="B162" s="23" t="s">
        <v>278</v>
      </c>
      <c r="C162" s="20">
        <v>1</v>
      </c>
      <c r="D162" s="20"/>
      <c r="E162" s="20"/>
      <c r="F162" s="20">
        <v>35</v>
      </c>
      <c r="G162" s="30" t="s">
        <v>429</v>
      </c>
      <c r="H162" s="26" t="s">
        <v>10</v>
      </c>
      <c r="I162" s="19">
        <v>4.4999999999999998E-2</v>
      </c>
      <c r="J162" s="20">
        <v>16</v>
      </c>
      <c r="K162" s="20">
        <v>17.2</v>
      </c>
      <c r="L162" s="20">
        <v>0.01</v>
      </c>
      <c r="M162" s="20">
        <v>0</v>
      </c>
      <c r="N162" s="27">
        <v>0</v>
      </c>
      <c r="O162" s="20">
        <f t="shared" si="101"/>
        <v>0.01</v>
      </c>
      <c r="P162" s="19" t="s">
        <v>10</v>
      </c>
      <c r="Q162" s="20">
        <v>1</v>
      </c>
      <c r="R162" s="20"/>
      <c r="S162" s="20"/>
      <c r="T162" s="20"/>
      <c r="U162" s="20">
        <f t="shared" si="95"/>
        <v>1</v>
      </c>
      <c r="V162" s="32">
        <f t="shared" si="100"/>
        <v>9.9046511627906977</v>
      </c>
      <c r="W162" s="24">
        <f t="shared" si="97"/>
        <v>0.99</v>
      </c>
      <c r="X162" s="21"/>
    </row>
    <row r="163" spans="1:24" s="22" customFormat="1" ht="233.25" customHeight="1" x14ac:dyDescent="0.3">
      <c r="A163" s="17" t="s">
        <v>142</v>
      </c>
      <c r="B163" s="23" t="s">
        <v>164</v>
      </c>
      <c r="C163" s="20">
        <v>4</v>
      </c>
      <c r="D163" s="20">
        <v>4</v>
      </c>
      <c r="E163" s="20"/>
      <c r="F163" s="20">
        <v>35</v>
      </c>
      <c r="G163" s="30" t="s">
        <v>430</v>
      </c>
      <c r="H163" s="26" t="s">
        <v>22</v>
      </c>
      <c r="I163" s="19">
        <v>3.3</v>
      </c>
      <c r="J163" s="20">
        <v>20</v>
      </c>
      <c r="K163" s="20">
        <v>21.5</v>
      </c>
      <c r="L163" s="20">
        <v>1.867</v>
      </c>
      <c r="M163" s="20">
        <v>0.25</v>
      </c>
      <c r="N163" s="27">
        <v>0</v>
      </c>
      <c r="O163" s="20">
        <f t="shared" si="101"/>
        <v>2.117</v>
      </c>
      <c r="P163" s="19" t="s">
        <v>465</v>
      </c>
      <c r="Q163" s="20">
        <f t="shared" si="102"/>
        <v>4</v>
      </c>
      <c r="R163" s="20"/>
      <c r="S163" s="20"/>
      <c r="T163" s="20"/>
      <c r="U163" s="20">
        <f t="shared" si="95"/>
        <v>52.924999999999997</v>
      </c>
      <c r="V163" s="32">
        <f>O163/K163*100</f>
        <v>9.8465116279069775</v>
      </c>
      <c r="W163" s="24">
        <f t="shared" si="97"/>
        <v>1.883</v>
      </c>
      <c r="X163" s="21"/>
    </row>
    <row r="164" spans="1:24" s="1" customFormat="1" ht="34.5" customHeight="1" x14ac:dyDescent="0.3">
      <c r="A164" s="43" t="s">
        <v>466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5"/>
    </row>
    <row r="165" spans="1:24" s="22" customFormat="1" ht="121.5" customHeight="1" x14ac:dyDescent="0.3">
      <c r="A165" s="17" t="s">
        <v>3</v>
      </c>
      <c r="B165" s="18" t="s">
        <v>467</v>
      </c>
      <c r="C165" s="19"/>
      <c r="D165" s="19"/>
      <c r="E165" s="19"/>
      <c r="F165" s="19">
        <v>35</v>
      </c>
      <c r="G165" s="19"/>
      <c r="H165" s="19" t="s">
        <v>22</v>
      </c>
      <c r="I165" s="19">
        <v>31.2</v>
      </c>
      <c r="J165" s="19">
        <v>20</v>
      </c>
      <c r="K165" s="19">
        <v>21.5</v>
      </c>
      <c r="L165" s="19">
        <f>SUM(L166:L166)</f>
        <v>8.8999999999999996E-2</v>
      </c>
      <c r="M165" s="19">
        <f>SUM(M166:M166)</f>
        <v>1.4999999999999999E-2</v>
      </c>
      <c r="N165" s="19">
        <f>SUM(N166:N166)</f>
        <v>0</v>
      </c>
      <c r="O165" s="19">
        <f>SUM(O166:O166)</f>
        <v>0.104</v>
      </c>
      <c r="P165" s="28" t="s">
        <v>468</v>
      </c>
      <c r="Q165" s="19"/>
      <c r="R165" s="19"/>
      <c r="S165" s="19"/>
      <c r="T165" s="19"/>
      <c r="U165" s="19"/>
      <c r="V165" s="32">
        <f>O165/K165*100</f>
        <v>0.48372093023255813</v>
      </c>
      <c r="W165" s="19">
        <f>SUM(W166:W166)</f>
        <v>1.496</v>
      </c>
      <c r="X165" s="21"/>
    </row>
    <row r="166" spans="1:24" s="22" customFormat="1" ht="66.75" customHeight="1" x14ac:dyDescent="0.3">
      <c r="A166" s="17" t="s">
        <v>4</v>
      </c>
      <c r="B166" s="23" t="s">
        <v>203</v>
      </c>
      <c r="C166" s="19">
        <v>2.5</v>
      </c>
      <c r="D166" s="19">
        <v>1.6</v>
      </c>
      <c r="E166" s="19"/>
      <c r="F166" s="19">
        <v>35</v>
      </c>
      <c r="G166" s="29" t="s">
        <v>204</v>
      </c>
      <c r="H166" s="19" t="s">
        <v>22</v>
      </c>
      <c r="I166" s="19">
        <v>31.2</v>
      </c>
      <c r="J166" s="19">
        <v>20</v>
      </c>
      <c r="K166" s="19">
        <v>21.5</v>
      </c>
      <c r="L166" s="19">
        <v>8.8999999999999996E-2</v>
      </c>
      <c r="M166" s="19">
        <v>1.4999999999999999E-2</v>
      </c>
      <c r="N166" s="19">
        <v>0</v>
      </c>
      <c r="O166" s="20">
        <f>SUM(L166:N166)</f>
        <v>0.104</v>
      </c>
      <c r="P166" s="28" t="s">
        <v>469</v>
      </c>
      <c r="Q166" s="20">
        <f>MIN(C166:E166)</f>
        <v>1.6</v>
      </c>
      <c r="R166" s="19"/>
      <c r="S166" s="19"/>
      <c r="T166" s="19"/>
      <c r="U166" s="20">
        <f t="shared" ref="U166" si="103">((O166-N166)/Q166)*100</f>
        <v>6.4999999999999991</v>
      </c>
      <c r="V166" s="32">
        <f>O166/K166*100</f>
        <v>0.48372093023255813</v>
      </c>
      <c r="W166" s="24">
        <f t="shared" ref="W166" si="104">Q166-(O166-N166)</f>
        <v>1.496</v>
      </c>
      <c r="X166" s="21"/>
    </row>
    <row r="167" spans="1:24" s="1" customFormat="1" ht="34.5" customHeight="1" x14ac:dyDescent="0.3">
      <c r="A167" s="43" t="s">
        <v>470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5"/>
    </row>
    <row r="168" spans="1:24" s="22" customFormat="1" ht="84.75" customHeight="1" x14ac:dyDescent="0.3">
      <c r="A168" s="17" t="s">
        <v>3</v>
      </c>
      <c r="B168" s="18" t="s">
        <v>471</v>
      </c>
      <c r="C168" s="19"/>
      <c r="D168" s="19"/>
      <c r="E168" s="19"/>
      <c r="F168" s="19">
        <v>35</v>
      </c>
      <c r="G168" s="19"/>
      <c r="H168" s="19" t="s">
        <v>18</v>
      </c>
      <c r="I168" s="19" t="s">
        <v>219</v>
      </c>
      <c r="J168" s="19">
        <v>16</v>
      </c>
      <c r="K168" s="19">
        <v>17.2</v>
      </c>
      <c r="L168" s="19">
        <f t="shared" ref="L168:M168" si="105">SUM(L169:L177)</f>
        <v>2.673</v>
      </c>
      <c r="M168" s="19">
        <f t="shared" si="105"/>
        <v>1.8280000000000001</v>
      </c>
      <c r="N168" s="19">
        <f t="shared" ref="N168" si="106">SUM(N169:N177)</f>
        <v>0</v>
      </c>
      <c r="O168" s="19">
        <f>SUM(O169:O177)</f>
        <v>4.5010000000000003</v>
      </c>
      <c r="P168" s="19" t="s">
        <v>97</v>
      </c>
      <c r="Q168" s="19"/>
      <c r="R168" s="19"/>
      <c r="S168" s="19"/>
      <c r="T168" s="19"/>
      <c r="U168" s="19"/>
      <c r="V168" s="32">
        <f>O168/K168*100</f>
        <v>26.168604651162791</v>
      </c>
      <c r="W168" s="19">
        <f>SUM(W169:W177)</f>
        <v>10.029</v>
      </c>
      <c r="X168" s="21"/>
    </row>
    <row r="169" spans="1:24" s="22" customFormat="1" ht="61.5" customHeight="1" x14ac:dyDescent="0.3">
      <c r="A169" s="17" t="s">
        <v>4</v>
      </c>
      <c r="B169" s="23" t="s">
        <v>205</v>
      </c>
      <c r="C169" s="19">
        <v>1.6</v>
      </c>
      <c r="D169" s="19">
        <v>1.8</v>
      </c>
      <c r="E169" s="19"/>
      <c r="F169" s="19">
        <v>35</v>
      </c>
      <c r="G169" s="29" t="s">
        <v>472</v>
      </c>
      <c r="H169" s="19" t="s">
        <v>10</v>
      </c>
      <c r="I169" s="19">
        <v>42.4</v>
      </c>
      <c r="J169" s="19">
        <v>16</v>
      </c>
      <c r="K169" s="19">
        <v>17.2</v>
      </c>
      <c r="L169" s="19">
        <v>0.107</v>
      </c>
      <c r="M169" s="19">
        <v>2.4E-2</v>
      </c>
      <c r="N169" s="19">
        <v>0</v>
      </c>
      <c r="O169" s="20">
        <f>SUM(L169:N169)</f>
        <v>0.13100000000000001</v>
      </c>
      <c r="P169" s="28" t="s">
        <v>473</v>
      </c>
      <c r="Q169" s="20">
        <f>MIN(C169:E169)</f>
        <v>1.6</v>
      </c>
      <c r="R169" s="19"/>
      <c r="S169" s="19"/>
      <c r="T169" s="19"/>
      <c r="U169" s="32">
        <f t="shared" ref="U169:U176" si="107">((O169-N169)/Q169)*100</f>
        <v>8.1875</v>
      </c>
      <c r="V169" s="32">
        <f t="shared" ref="V169:V174" si="108">O169/K169*100+V170</f>
        <v>26.285567715458278</v>
      </c>
      <c r="W169" s="24">
        <f t="shared" ref="W169:W177" si="109">Q169-(O169-N169)</f>
        <v>1.4690000000000001</v>
      </c>
      <c r="X169" s="21"/>
    </row>
    <row r="170" spans="1:24" s="22" customFormat="1" ht="105.75" customHeight="1" x14ac:dyDescent="0.3">
      <c r="A170" s="17" t="s">
        <v>5</v>
      </c>
      <c r="B170" s="23" t="s">
        <v>206</v>
      </c>
      <c r="C170" s="19">
        <v>1.6</v>
      </c>
      <c r="D170" s="19">
        <v>2.5</v>
      </c>
      <c r="E170" s="19"/>
      <c r="F170" s="19">
        <v>35</v>
      </c>
      <c r="G170" s="29" t="s">
        <v>207</v>
      </c>
      <c r="H170" s="19" t="s">
        <v>10</v>
      </c>
      <c r="I170" s="19">
        <v>11.73</v>
      </c>
      <c r="J170" s="25" t="s">
        <v>27</v>
      </c>
      <c r="K170" s="19">
        <v>17.2</v>
      </c>
      <c r="L170" s="19">
        <v>0.48</v>
      </c>
      <c r="M170" s="19">
        <v>4.2000000000000003E-2</v>
      </c>
      <c r="N170" s="19">
        <v>0</v>
      </c>
      <c r="O170" s="20">
        <f t="shared" ref="O170:O177" si="110">SUM(L170:N170)</f>
        <v>0.52200000000000002</v>
      </c>
      <c r="P170" s="28" t="s">
        <v>474</v>
      </c>
      <c r="Q170" s="20">
        <f t="shared" ref="Q170:Q177" si="111">MIN(C170:E170)</f>
        <v>1.6</v>
      </c>
      <c r="R170" s="19"/>
      <c r="S170" s="19"/>
      <c r="T170" s="19"/>
      <c r="U170" s="20">
        <f t="shared" si="107"/>
        <v>32.625</v>
      </c>
      <c r="V170" s="32">
        <f t="shared" si="108"/>
        <v>25.523939808481533</v>
      </c>
      <c r="W170" s="24">
        <f t="shared" si="109"/>
        <v>1.0780000000000001</v>
      </c>
      <c r="X170" s="21"/>
    </row>
    <row r="171" spans="1:24" s="22" customFormat="1" ht="61.5" customHeight="1" x14ac:dyDescent="0.3">
      <c r="A171" s="17" t="s">
        <v>6</v>
      </c>
      <c r="B171" s="23" t="s">
        <v>208</v>
      </c>
      <c r="C171" s="19">
        <v>1.6</v>
      </c>
      <c r="D171" s="19">
        <v>2.5</v>
      </c>
      <c r="E171" s="19"/>
      <c r="F171" s="19">
        <v>35</v>
      </c>
      <c r="G171" s="29" t="s">
        <v>209</v>
      </c>
      <c r="H171" s="19" t="s">
        <v>10</v>
      </c>
      <c r="I171" s="19">
        <v>19.899999999999999</v>
      </c>
      <c r="J171" s="19">
        <v>16</v>
      </c>
      <c r="K171" s="19">
        <v>17.2</v>
      </c>
      <c r="L171" s="19">
        <v>0.17799999999999999</v>
      </c>
      <c r="M171" s="19">
        <v>0.04</v>
      </c>
      <c r="N171" s="19">
        <v>0</v>
      </c>
      <c r="O171" s="20">
        <f t="shared" si="110"/>
        <v>0.218</v>
      </c>
      <c r="P171" s="28" t="s">
        <v>475</v>
      </c>
      <c r="Q171" s="20">
        <f t="shared" si="111"/>
        <v>1.6</v>
      </c>
      <c r="R171" s="19"/>
      <c r="S171" s="19"/>
      <c r="T171" s="19"/>
      <c r="U171" s="20">
        <f t="shared" si="107"/>
        <v>13.624999999999998</v>
      </c>
      <c r="V171" s="32">
        <f t="shared" si="108"/>
        <v>22.489056087551301</v>
      </c>
      <c r="W171" s="24">
        <f t="shared" si="109"/>
        <v>1.3820000000000001</v>
      </c>
      <c r="X171" s="21"/>
    </row>
    <row r="172" spans="1:24" s="22" customFormat="1" ht="107.25" customHeight="1" x14ac:dyDescent="0.3">
      <c r="A172" s="17" t="s">
        <v>9</v>
      </c>
      <c r="B172" s="23" t="s">
        <v>210</v>
      </c>
      <c r="C172" s="19">
        <v>1.6</v>
      </c>
      <c r="D172" s="19">
        <v>2.5</v>
      </c>
      <c r="E172" s="19"/>
      <c r="F172" s="19">
        <v>35</v>
      </c>
      <c r="G172" s="29" t="s">
        <v>211</v>
      </c>
      <c r="H172" s="19" t="s">
        <v>10</v>
      </c>
      <c r="I172" s="19">
        <v>13.36</v>
      </c>
      <c r="J172" s="19">
        <v>16</v>
      </c>
      <c r="K172" s="19">
        <v>17.2</v>
      </c>
      <c r="L172" s="19">
        <v>0.18099999999999999</v>
      </c>
      <c r="M172" s="19">
        <v>0.10299999999999999</v>
      </c>
      <c r="N172" s="19">
        <v>0</v>
      </c>
      <c r="O172" s="20">
        <f t="shared" si="110"/>
        <v>0.28399999999999997</v>
      </c>
      <c r="P172" s="28" t="s">
        <v>476</v>
      </c>
      <c r="Q172" s="20">
        <f t="shared" si="111"/>
        <v>1.6</v>
      </c>
      <c r="R172" s="19"/>
      <c r="S172" s="19"/>
      <c r="T172" s="19"/>
      <c r="U172" s="20">
        <f t="shared" si="107"/>
        <v>17.749999999999996</v>
      </c>
      <c r="V172" s="32">
        <f t="shared" si="108"/>
        <v>21.221614227086185</v>
      </c>
      <c r="W172" s="24">
        <f t="shared" si="109"/>
        <v>1.3160000000000001</v>
      </c>
      <c r="X172" s="21"/>
    </row>
    <row r="173" spans="1:24" s="22" customFormat="1" ht="63.75" customHeight="1" x14ac:dyDescent="0.3">
      <c r="A173" s="17" t="s">
        <v>11</v>
      </c>
      <c r="B173" s="23" t="s">
        <v>212</v>
      </c>
      <c r="C173" s="19">
        <v>1</v>
      </c>
      <c r="D173" s="19">
        <v>2.5</v>
      </c>
      <c r="E173" s="19"/>
      <c r="F173" s="19">
        <v>35</v>
      </c>
      <c r="G173" s="29" t="s">
        <v>477</v>
      </c>
      <c r="H173" s="19" t="s">
        <v>23</v>
      </c>
      <c r="I173" s="25" t="s">
        <v>213</v>
      </c>
      <c r="J173" s="19">
        <v>12.7</v>
      </c>
      <c r="K173" s="19">
        <v>13.6</v>
      </c>
      <c r="L173" s="19">
        <v>0.01</v>
      </c>
      <c r="M173" s="19">
        <v>0</v>
      </c>
      <c r="N173" s="19">
        <v>0</v>
      </c>
      <c r="O173" s="20">
        <f t="shared" si="110"/>
        <v>0.01</v>
      </c>
      <c r="P173" s="19" t="s">
        <v>181</v>
      </c>
      <c r="Q173" s="20">
        <f t="shared" si="111"/>
        <v>1</v>
      </c>
      <c r="R173" s="19"/>
      <c r="S173" s="19"/>
      <c r="T173" s="19"/>
      <c r="U173" s="20">
        <f t="shared" si="107"/>
        <v>1</v>
      </c>
      <c r="V173" s="32">
        <f t="shared" si="108"/>
        <v>19.57045143638851</v>
      </c>
      <c r="W173" s="24">
        <f t="shared" si="109"/>
        <v>0.99</v>
      </c>
      <c r="X173" s="21"/>
    </row>
    <row r="174" spans="1:24" s="22" customFormat="1" ht="61.5" customHeight="1" x14ac:dyDescent="0.3">
      <c r="A174" s="17" t="s">
        <v>13</v>
      </c>
      <c r="B174" s="23" t="s">
        <v>215</v>
      </c>
      <c r="C174" s="19">
        <v>0.63</v>
      </c>
      <c r="D174" s="19">
        <v>4</v>
      </c>
      <c r="E174" s="19">
        <v>4</v>
      </c>
      <c r="F174" s="19">
        <v>35</v>
      </c>
      <c r="G174" s="29" t="s">
        <v>478</v>
      </c>
      <c r="H174" s="19" t="s">
        <v>23</v>
      </c>
      <c r="I174" s="19">
        <v>1.66</v>
      </c>
      <c r="J174" s="19">
        <v>12.7</v>
      </c>
      <c r="K174" s="19">
        <v>13.6</v>
      </c>
      <c r="L174" s="19">
        <v>0.01</v>
      </c>
      <c r="M174" s="19">
        <v>0</v>
      </c>
      <c r="N174" s="19">
        <v>0</v>
      </c>
      <c r="O174" s="20">
        <f t="shared" si="110"/>
        <v>0.01</v>
      </c>
      <c r="P174" s="28" t="s">
        <v>181</v>
      </c>
      <c r="Q174" s="20">
        <f t="shared" si="111"/>
        <v>0.63</v>
      </c>
      <c r="R174" s="19"/>
      <c r="S174" s="19"/>
      <c r="T174" s="19"/>
      <c r="U174" s="32">
        <f t="shared" si="107"/>
        <v>1.5873015873015872</v>
      </c>
      <c r="V174" s="32">
        <f t="shared" si="108"/>
        <v>19.496922024623803</v>
      </c>
      <c r="W174" s="24">
        <f t="shared" si="109"/>
        <v>0.62</v>
      </c>
      <c r="X174" s="21"/>
    </row>
    <row r="175" spans="1:24" s="22" customFormat="1" ht="90.75" customHeight="1" x14ac:dyDescent="0.3">
      <c r="A175" s="17" t="s">
        <v>14</v>
      </c>
      <c r="B175" s="23" t="s">
        <v>214</v>
      </c>
      <c r="C175" s="20">
        <v>2.5</v>
      </c>
      <c r="D175" s="20"/>
      <c r="E175" s="20"/>
      <c r="F175" s="20">
        <v>35</v>
      </c>
      <c r="G175" s="29" t="s">
        <v>479</v>
      </c>
      <c r="H175" s="19" t="s">
        <v>23</v>
      </c>
      <c r="I175" s="19">
        <v>0.52</v>
      </c>
      <c r="J175" s="20">
        <v>12.7</v>
      </c>
      <c r="K175" s="20">
        <v>13.6</v>
      </c>
      <c r="L175" s="20">
        <v>3.5999999999999997E-2</v>
      </c>
      <c r="M175" s="20">
        <v>0.02</v>
      </c>
      <c r="N175" s="20">
        <v>0</v>
      </c>
      <c r="O175" s="20">
        <f t="shared" si="110"/>
        <v>5.5999999999999994E-2</v>
      </c>
      <c r="P175" s="28" t="s">
        <v>480</v>
      </c>
      <c r="Q175" s="20">
        <f t="shared" si="111"/>
        <v>2.5</v>
      </c>
      <c r="R175" s="20"/>
      <c r="S175" s="20"/>
      <c r="T175" s="20"/>
      <c r="U175" s="20">
        <f t="shared" si="107"/>
        <v>2.2399999999999998</v>
      </c>
      <c r="V175" s="20">
        <f>O175/K175*100+V176</f>
        <v>19.423392612859097</v>
      </c>
      <c r="W175" s="24">
        <f t="shared" si="109"/>
        <v>2.444</v>
      </c>
      <c r="X175" s="21"/>
    </row>
    <row r="176" spans="1:24" s="22" customFormat="1" ht="122.25" customHeight="1" x14ac:dyDescent="0.3">
      <c r="A176" s="17" t="s">
        <v>25</v>
      </c>
      <c r="B176" s="23" t="s">
        <v>216</v>
      </c>
      <c r="C176" s="20">
        <v>4</v>
      </c>
      <c r="D176" s="20">
        <v>4</v>
      </c>
      <c r="E176" s="20"/>
      <c r="F176" s="20">
        <v>35</v>
      </c>
      <c r="G176" s="30" t="s">
        <v>217</v>
      </c>
      <c r="H176" s="26" t="s">
        <v>10</v>
      </c>
      <c r="I176" s="19">
        <v>53.6</v>
      </c>
      <c r="J176" s="20">
        <v>16</v>
      </c>
      <c r="K176" s="20">
        <v>17.2</v>
      </c>
      <c r="L176" s="20">
        <v>1.671</v>
      </c>
      <c r="M176" s="20">
        <v>1.599</v>
      </c>
      <c r="N176" s="27">
        <v>0</v>
      </c>
      <c r="O176" s="20">
        <f t="shared" si="110"/>
        <v>3.27</v>
      </c>
      <c r="P176" s="28" t="s">
        <v>220</v>
      </c>
      <c r="Q176" s="20">
        <f t="shared" si="111"/>
        <v>4</v>
      </c>
      <c r="R176" s="20"/>
      <c r="S176" s="20"/>
      <c r="T176" s="20"/>
      <c r="U176" s="20">
        <f t="shared" si="107"/>
        <v>81.75</v>
      </c>
      <c r="V176" s="32">
        <f>O176/K176*100+V177</f>
        <v>19.011627906976745</v>
      </c>
      <c r="W176" s="24">
        <f t="shared" si="109"/>
        <v>0.73</v>
      </c>
      <c r="X176" s="21"/>
    </row>
    <row r="177" spans="1:24" s="22" customFormat="1" ht="27" customHeight="1" x14ac:dyDescent="0.3">
      <c r="A177" s="17" t="s">
        <v>218</v>
      </c>
      <c r="B177" s="23"/>
      <c r="C177" s="20"/>
      <c r="D177" s="20"/>
      <c r="E177" s="20"/>
      <c r="F177" s="20">
        <v>35</v>
      </c>
      <c r="G177" s="30" t="s">
        <v>481</v>
      </c>
      <c r="H177" s="26" t="s">
        <v>22</v>
      </c>
      <c r="I177" s="19">
        <v>5</v>
      </c>
      <c r="J177" s="20">
        <v>20</v>
      </c>
      <c r="K177" s="20">
        <v>21.5</v>
      </c>
      <c r="L177" s="20">
        <v>0</v>
      </c>
      <c r="M177" s="20">
        <v>0</v>
      </c>
      <c r="N177" s="27">
        <v>0</v>
      </c>
      <c r="O177" s="20">
        <f t="shared" si="110"/>
        <v>0</v>
      </c>
      <c r="P177" s="19" t="s">
        <v>22</v>
      </c>
      <c r="Q177" s="20">
        <f t="shared" si="111"/>
        <v>0</v>
      </c>
      <c r="R177" s="20"/>
      <c r="S177" s="20"/>
      <c r="T177" s="20"/>
      <c r="U177" s="20"/>
      <c r="V177" s="20">
        <f>O177/K177*100</f>
        <v>0</v>
      </c>
      <c r="W177" s="24">
        <f t="shared" si="109"/>
        <v>0</v>
      </c>
      <c r="X177" s="21"/>
    </row>
    <row r="178" spans="1:24" s="1" customFormat="1" ht="34.5" customHeight="1" x14ac:dyDescent="0.3">
      <c r="A178" s="43" t="s">
        <v>482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5"/>
    </row>
    <row r="179" spans="1:24" s="22" customFormat="1" ht="122.25" customHeight="1" x14ac:dyDescent="0.3">
      <c r="A179" s="17" t="s">
        <v>3</v>
      </c>
      <c r="B179" s="18" t="s">
        <v>483</v>
      </c>
      <c r="C179" s="19"/>
      <c r="D179" s="19"/>
      <c r="E179" s="19"/>
      <c r="F179" s="19">
        <v>35</v>
      </c>
      <c r="G179" s="19"/>
      <c r="H179" s="19" t="s">
        <v>12</v>
      </c>
      <c r="I179" s="19" t="s">
        <v>233</v>
      </c>
      <c r="J179" s="19">
        <v>12.7</v>
      </c>
      <c r="K179" s="19">
        <v>13.6</v>
      </c>
      <c r="L179" s="19">
        <f t="shared" ref="L179:M179" si="112">SUM(L180:L187)</f>
        <v>0.77100000000000002</v>
      </c>
      <c r="M179" s="19">
        <f t="shared" si="112"/>
        <v>0.26400000000000001</v>
      </c>
      <c r="N179" s="19">
        <f t="shared" ref="N179" si="113">SUM(N180:N187)</f>
        <v>0</v>
      </c>
      <c r="O179" s="19">
        <f>SUM(O180:O187)</f>
        <v>1.0350000000000001</v>
      </c>
      <c r="P179" s="28" t="s">
        <v>484</v>
      </c>
      <c r="Q179" s="19"/>
      <c r="R179" s="19"/>
      <c r="S179" s="19"/>
      <c r="T179" s="19"/>
      <c r="U179" s="19"/>
      <c r="V179" s="32">
        <f>O179/K179*100</f>
        <v>7.6102941176470598</v>
      </c>
      <c r="W179" s="19">
        <f>SUM(W180:W187)</f>
        <v>7.995000000000001</v>
      </c>
      <c r="X179" s="21"/>
    </row>
    <row r="180" spans="1:24" s="22" customFormat="1" ht="120" customHeight="1" x14ac:dyDescent="0.3">
      <c r="A180" s="17" t="s">
        <v>4</v>
      </c>
      <c r="B180" s="23" t="s">
        <v>221</v>
      </c>
      <c r="C180" s="19">
        <v>2.5</v>
      </c>
      <c r="D180" s="19">
        <v>1.6</v>
      </c>
      <c r="E180" s="19"/>
      <c r="F180" s="19">
        <v>35</v>
      </c>
      <c r="G180" s="29" t="s">
        <v>222</v>
      </c>
      <c r="H180" s="19" t="s">
        <v>10</v>
      </c>
      <c r="I180" s="19">
        <v>16.5</v>
      </c>
      <c r="J180" s="19">
        <v>16</v>
      </c>
      <c r="K180" s="19">
        <v>17.2</v>
      </c>
      <c r="L180" s="19">
        <v>0.19600000000000001</v>
      </c>
      <c r="M180" s="19">
        <v>0.01</v>
      </c>
      <c r="N180" s="19">
        <v>0</v>
      </c>
      <c r="O180" s="20">
        <f>SUM(L180:N180)</f>
        <v>0.20600000000000002</v>
      </c>
      <c r="P180" s="28" t="s">
        <v>485</v>
      </c>
      <c r="Q180" s="20">
        <f>MIN(C180:E180)</f>
        <v>1.6</v>
      </c>
      <c r="R180" s="19"/>
      <c r="S180" s="19"/>
      <c r="T180" s="19"/>
      <c r="U180" s="20">
        <f t="shared" ref="U180:U186" si="114">((O180-N180)/Q180)*100</f>
        <v>12.875</v>
      </c>
      <c r="V180" s="32">
        <f t="shared" ref="V180:V186" si="115">O180/K180*100+V181</f>
        <v>7.0239398084815328</v>
      </c>
      <c r="W180" s="24">
        <f t="shared" ref="W180:W187" si="116">Q180-(O180-N180)</f>
        <v>1.3940000000000001</v>
      </c>
      <c r="X180" s="21"/>
    </row>
    <row r="181" spans="1:24" s="22" customFormat="1" ht="74.25" customHeight="1" x14ac:dyDescent="0.3">
      <c r="A181" s="17" t="s">
        <v>5</v>
      </c>
      <c r="B181" s="23" t="s">
        <v>223</v>
      </c>
      <c r="C181" s="19">
        <v>1</v>
      </c>
      <c r="D181" s="19">
        <v>1</v>
      </c>
      <c r="E181" s="19"/>
      <c r="F181" s="19">
        <v>35</v>
      </c>
      <c r="G181" s="29" t="s">
        <v>486</v>
      </c>
      <c r="H181" s="19" t="s">
        <v>10</v>
      </c>
      <c r="I181" s="19">
        <v>1.5</v>
      </c>
      <c r="J181" s="25" t="s">
        <v>27</v>
      </c>
      <c r="K181" s="19">
        <v>17.2</v>
      </c>
      <c r="L181" s="19">
        <v>0.01</v>
      </c>
      <c r="M181" s="19">
        <v>0</v>
      </c>
      <c r="N181" s="19">
        <v>0</v>
      </c>
      <c r="O181" s="20">
        <f t="shared" ref="O181:O187" si="117">SUM(L181:N181)</f>
        <v>0.01</v>
      </c>
      <c r="P181" s="19" t="s">
        <v>97</v>
      </c>
      <c r="Q181" s="20">
        <f t="shared" ref="Q181:Q187" si="118">MIN(C181:E181)</f>
        <v>1</v>
      </c>
      <c r="R181" s="19"/>
      <c r="S181" s="19"/>
      <c r="T181" s="19"/>
      <c r="U181" s="20">
        <f t="shared" si="114"/>
        <v>1</v>
      </c>
      <c r="V181" s="32">
        <f t="shared" si="115"/>
        <v>5.8262653898768813</v>
      </c>
      <c r="W181" s="24">
        <f t="shared" si="116"/>
        <v>0.99</v>
      </c>
      <c r="X181" s="21"/>
    </row>
    <row r="182" spans="1:24" s="22" customFormat="1" ht="94.5" customHeight="1" x14ac:dyDescent="0.3">
      <c r="A182" s="17" t="s">
        <v>6</v>
      </c>
      <c r="B182" s="23" t="s">
        <v>261</v>
      </c>
      <c r="C182" s="19">
        <v>0.63</v>
      </c>
      <c r="D182" s="19"/>
      <c r="E182" s="19"/>
      <c r="F182" s="19">
        <v>35</v>
      </c>
      <c r="G182" s="29" t="s">
        <v>487</v>
      </c>
      <c r="H182" s="19" t="s">
        <v>10</v>
      </c>
      <c r="I182" s="19"/>
      <c r="J182" s="19">
        <v>16</v>
      </c>
      <c r="K182" s="19">
        <v>17.2</v>
      </c>
      <c r="L182" s="19">
        <v>0.01</v>
      </c>
      <c r="M182" s="19">
        <v>0</v>
      </c>
      <c r="N182" s="19">
        <v>0</v>
      </c>
      <c r="O182" s="20">
        <f t="shared" si="117"/>
        <v>0.01</v>
      </c>
      <c r="P182" s="19" t="s">
        <v>97</v>
      </c>
      <c r="Q182" s="20">
        <f t="shared" si="118"/>
        <v>0.63</v>
      </c>
      <c r="R182" s="19"/>
      <c r="S182" s="19"/>
      <c r="T182" s="19"/>
      <c r="U182" s="32">
        <f t="shared" si="114"/>
        <v>1.5873015873015872</v>
      </c>
      <c r="V182" s="32">
        <f t="shared" si="115"/>
        <v>5.7681258549931602</v>
      </c>
      <c r="W182" s="24">
        <f t="shared" si="116"/>
        <v>0.62</v>
      </c>
      <c r="X182" s="21"/>
    </row>
    <row r="183" spans="1:24" s="22" customFormat="1" ht="105" customHeight="1" x14ac:dyDescent="0.3">
      <c r="A183" s="17" t="s">
        <v>9</v>
      </c>
      <c r="B183" s="23" t="s">
        <v>224</v>
      </c>
      <c r="C183" s="19">
        <v>1.6</v>
      </c>
      <c r="D183" s="19">
        <v>2.5</v>
      </c>
      <c r="E183" s="19"/>
      <c r="F183" s="19">
        <v>35</v>
      </c>
      <c r="G183" s="29" t="s">
        <v>225</v>
      </c>
      <c r="H183" s="19" t="s">
        <v>23</v>
      </c>
      <c r="I183" s="19">
        <v>10.199999999999999</v>
      </c>
      <c r="J183" s="19">
        <v>12.7</v>
      </c>
      <c r="K183" s="19">
        <v>13.6</v>
      </c>
      <c r="L183" s="19">
        <v>6.2E-2</v>
      </c>
      <c r="M183" s="19">
        <v>0</v>
      </c>
      <c r="N183" s="19">
        <v>0</v>
      </c>
      <c r="O183" s="20">
        <f t="shared" si="117"/>
        <v>6.2E-2</v>
      </c>
      <c r="P183" s="28" t="s">
        <v>488</v>
      </c>
      <c r="Q183" s="20">
        <f t="shared" si="118"/>
        <v>1.6</v>
      </c>
      <c r="R183" s="19"/>
      <c r="S183" s="19"/>
      <c r="T183" s="19"/>
      <c r="U183" s="20">
        <f t="shared" si="114"/>
        <v>3.875</v>
      </c>
      <c r="V183" s="32">
        <f t="shared" si="115"/>
        <v>5.7099863201094392</v>
      </c>
      <c r="W183" s="24">
        <f t="shared" si="116"/>
        <v>1.538</v>
      </c>
      <c r="X183" s="21"/>
    </row>
    <row r="184" spans="1:24" s="22" customFormat="1" ht="138.75" customHeight="1" x14ac:dyDescent="0.3">
      <c r="A184" s="17" t="s">
        <v>11</v>
      </c>
      <c r="B184" s="23" t="s">
        <v>226</v>
      </c>
      <c r="C184" s="19">
        <v>1.6</v>
      </c>
      <c r="D184" s="19">
        <v>1.6</v>
      </c>
      <c r="E184" s="19"/>
      <c r="F184" s="19">
        <v>35</v>
      </c>
      <c r="G184" s="29" t="s">
        <v>227</v>
      </c>
      <c r="H184" s="19" t="s">
        <v>23</v>
      </c>
      <c r="I184" s="25" t="s">
        <v>228</v>
      </c>
      <c r="J184" s="19">
        <v>12.7</v>
      </c>
      <c r="K184" s="19">
        <v>13.6</v>
      </c>
      <c r="L184" s="19">
        <v>8.4000000000000005E-2</v>
      </c>
      <c r="M184" s="19">
        <v>1.6E-2</v>
      </c>
      <c r="N184" s="19">
        <v>0</v>
      </c>
      <c r="O184" s="20">
        <f t="shared" si="117"/>
        <v>0.1</v>
      </c>
      <c r="P184" s="28" t="s">
        <v>489</v>
      </c>
      <c r="Q184" s="20">
        <f t="shared" si="118"/>
        <v>1.6</v>
      </c>
      <c r="R184" s="19"/>
      <c r="S184" s="19"/>
      <c r="T184" s="19"/>
      <c r="U184" s="20">
        <f t="shared" si="114"/>
        <v>6.25</v>
      </c>
      <c r="V184" s="32">
        <f t="shared" si="115"/>
        <v>5.2541039671682626</v>
      </c>
      <c r="W184" s="24">
        <f t="shared" si="116"/>
        <v>1.5</v>
      </c>
      <c r="X184" s="21"/>
    </row>
    <row r="185" spans="1:24" s="22" customFormat="1" ht="105" customHeight="1" x14ac:dyDescent="0.3">
      <c r="A185" s="17" t="s">
        <v>13</v>
      </c>
      <c r="B185" s="23" t="s">
        <v>185</v>
      </c>
      <c r="C185" s="19">
        <v>1</v>
      </c>
      <c r="D185" s="19">
        <v>1.6</v>
      </c>
      <c r="E185" s="19"/>
      <c r="F185" s="19">
        <v>35</v>
      </c>
      <c r="G185" s="29" t="s">
        <v>229</v>
      </c>
      <c r="H185" s="19" t="s">
        <v>10</v>
      </c>
      <c r="I185" s="19">
        <v>28.1</v>
      </c>
      <c r="J185" s="19">
        <v>16</v>
      </c>
      <c r="K185" s="19">
        <v>17.2</v>
      </c>
      <c r="L185" s="19">
        <v>0.14199999999999999</v>
      </c>
      <c r="M185" s="19">
        <v>1.2999999999999999E-2</v>
      </c>
      <c r="N185" s="19">
        <v>0</v>
      </c>
      <c r="O185" s="20">
        <f t="shared" si="117"/>
        <v>0.155</v>
      </c>
      <c r="P185" s="28" t="s">
        <v>490</v>
      </c>
      <c r="Q185" s="20">
        <f t="shared" si="118"/>
        <v>1</v>
      </c>
      <c r="R185" s="19"/>
      <c r="S185" s="19"/>
      <c r="T185" s="19"/>
      <c r="U185" s="20">
        <f t="shared" si="114"/>
        <v>15.5</v>
      </c>
      <c r="V185" s="32">
        <f t="shared" si="115"/>
        <v>4.5188098495212037</v>
      </c>
      <c r="W185" s="24">
        <f t="shared" si="116"/>
        <v>0.84499999999999997</v>
      </c>
      <c r="X185" s="21"/>
    </row>
    <row r="186" spans="1:24" s="22" customFormat="1" ht="61.5" customHeight="1" x14ac:dyDescent="0.3">
      <c r="A186" s="17" t="s">
        <v>14</v>
      </c>
      <c r="B186" s="23" t="s">
        <v>230</v>
      </c>
      <c r="C186" s="20">
        <v>2.5</v>
      </c>
      <c r="D186" s="20">
        <v>1.6</v>
      </c>
      <c r="E186" s="20"/>
      <c r="F186" s="20">
        <v>35</v>
      </c>
      <c r="G186" s="29" t="s">
        <v>231</v>
      </c>
      <c r="H186" s="19" t="s">
        <v>23</v>
      </c>
      <c r="I186" s="19">
        <v>15.6</v>
      </c>
      <c r="J186" s="20">
        <v>12.7</v>
      </c>
      <c r="K186" s="20">
        <v>13.6</v>
      </c>
      <c r="L186" s="20">
        <v>0.26700000000000002</v>
      </c>
      <c r="M186" s="20">
        <v>0.22500000000000001</v>
      </c>
      <c r="N186" s="20">
        <v>0</v>
      </c>
      <c r="O186" s="20">
        <f t="shared" si="117"/>
        <v>0.49199999999999999</v>
      </c>
      <c r="P186" s="28" t="s">
        <v>491</v>
      </c>
      <c r="Q186" s="20">
        <f t="shared" si="118"/>
        <v>1.6</v>
      </c>
      <c r="R186" s="20"/>
      <c r="S186" s="20"/>
      <c r="T186" s="20"/>
      <c r="U186" s="20">
        <f t="shared" si="114"/>
        <v>30.75</v>
      </c>
      <c r="V186" s="32">
        <f t="shared" si="115"/>
        <v>3.6176470588235294</v>
      </c>
      <c r="W186" s="24">
        <f t="shared" si="116"/>
        <v>1.1080000000000001</v>
      </c>
      <c r="X186" s="21"/>
    </row>
    <row r="187" spans="1:24" s="22" customFormat="1" ht="128.25" customHeight="1" x14ac:dyDescent="0.3">
      <c r="A187" s="17" t="s">
        <v>25</v>
      </c>
      <c r="B187" s="23"/>
      <c r="C187" s="20"/>
      <c r="D187" s="20"/>
      <c r="E187" s="20"/>
      <c r="F187" s="20">
        <v>35</v>
      </c>
      <c r="G187" s="30" t="s">
        <v>232</v>
      </c>
      <c r="H187" s="26" t="s">
        <v>10</v>
      </c>
      <c r="I187" s="19">
        <v>22.1</v>
      </c>
      <c r="J187" s="20">
        <v>16</v>
      </c>
      <c r="K187" s="20">
        <v>17.2</v>
      </c>
      <c r="L187" s="20">
        <v>0</v>
      </c>
      <c r="M187" s="20">
        <v>0</v>
      </c>
      <c r="N187" s="27">
        <v>0</v>
      </c>
      <c r="O187" s="20">
        <f t="shared" si="117"/>
        <v>0</v>
      </c>
      <c r="P187" s="28" t="s">
        <v>492</v>
      </c>
      <c r="Q187" s="20">
        <f t="shared" si="118"/>
        <v>0</v>
      </c>
      <c r="R187" s="20"/>
      <c r="S187" s="20"/>
      <c r="T187" s="20"/>
      <c r="U187" s="20"/>
      <c r="V187" s="20">
        <f>O187/K187*100</f>
        <v>0</v>
      </c>
      <c r="W187" s="24">
        <f t="shared" si="116"/>
        <v>0</v>
      </c>
      <c r="X187" s="21"/>
    </row>
    <row r="188" spans="1:24" s="1" customFormat="1" ht="34.5" customHeight="1" x14ac:dyDescent="0.3">
      <c r="A188" s="43" t="s">
        <v>493</v>
      </c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5"/>
    </row>
    <row r="189" spans="1:24" s="22" customFormat="1" ht="151.5" customHeight="1" x14ac:dyDescent="0.3">
      <c r="A189" s="17" t="s">
        <v>3</v>
      </c>
      <c r="B189" s="18" t="s">
        <v>494</v>
      </c>
      <c r="C189" s="19"/>
      <c r="D189" s="19"/>
      <c r="E189" s="19"/>
      <c r="F189" s="19">
        <v>35</v>
      </c>
      <c r="G189" s="19"/>
      <c r="H189" s="19" t="s">
        <v>12</v>
      </c>
      <c r="I189" s="19" t="s">
        <v>245</v>
      </c>
      <c r="J189" s="19">
        <v>12.7</v>
      </c>
      <c r="K189" s="19">
        <v>13.6</v>
      </c>
      <c r="L189" s="19">
        <f>SUM(L190:L195)</f>
        <v>1.462</v>
      </c>
      <c r="M189" s="19">
        <f>SUM(M190:M195)</f>
        <v>0.42</v>
      </c>
      <c r="N189" s="19">
        <f>SUM(N190:N195)</f>
        <v>0</v>
      </c>
      <c r="O189" s="19">
        <f>SUM(O190:O195)</f>
        <v>1.8820000000000001</v>
      </c>
      <c r="P189" s="28" t="s">
        <v>495</v>
      </c>
      <c r="Q189" s="19"/>
      <c r="R189" s="19"/>
      <c r="S189" s="19"/>
      <c r="T189" s="19"/>
      <c r="U189" s="19"/>
      <c r="V189" s="32">
        <f>O189/K189*100</f>
        <v>13.838235294117649</v>
      </c>
      <c r="W189" s="19">
        <f>SUM(W190:W195)</f>
        <v>5.5180000000000007</v>
      </c>
      <c r="X189" s="21"/>
    </row>
    <row r="190" spans="1:24" s="22" customFormat="1" ht="63" customHeight="1" x14ac:dyDescent="0.3">
      <c r="A190" s="17" t="s">
        <v>4</v>
      </c>
      <c r="B190" s="23" t="s">
        <v>234</v>
      </c>
      <c r="C190" s="19">
        <v>2.5</v>
      </c>
      <c r="D190" s="19">
        <v>1.6</v>
      </c>
      <c r="E190" s="19"/>
      <c r="F190" s="19">
        <v>35</v>
      </c>
      <c r="G190" s="29" t="s">
        <v>235</v>
      </c>
      <c r="H190" s="19" t="s">
        <v>10</v>
      </c>
      <c r="I190" s="19">
        <v>19.5</v>
      </c>
      <c r="J190" s="19">
        <v>16</v>
      </c>
      <c r="K190" s="19">
        <v>17.2</v>
      </c>
      <c r="L190" s="19">
        <v>5.2999999999999999E-2</v>
      </c>
      <c r="M190" s="19">
        <v>7.0000000000000001E-3</v>
      </c>
      <c r="N190" s="19">
        <v>0</v>
      </c>
      <c r="O190" s="20">
        <f>SUM(L190:N190)</f>
        <v>0.06</v>
      </c>
      <c r="P190" s="28" t="s">
        <v>496</v>
      </c>
      <c r="Q190" s="20">
        <f>MIN(C190:E190)</f>
        <v>1.6</v>
      </c>
      <c r="R190" s="19"/>
      <c r="S190" s="19"/>
      <c r="T190" s="19"/>
      <c r="U190" s="20">
        <f t="shared" ref="U190:U194" si="119">((O190-N190)/Q190)*100</f>
        <v>3.75</v>
      </c>
      <c r="V190" s="32">
        <f t="shared" ref="V190:V194" si="120">O190/K190*100+V191</f>
        <v>12.29155266757866</v>
      </c>
      <c r="W190" s="24">
        <f t="shared" ref="W190:W195" si="121">Q190-(O190-N190)</f>
        <v>1.54</v>
      </c>
      <c r="X190" s="21"/>
    </row>
    <row r="191" spans="1:24" s="22" customFormat="1" ht="63" customHeight="1" x14ac:dyDescent="0.3">
      <c r="A191" s="17" t="s">
        <v>5</v>
      </c>
      <c r="B191" s="23" t="s">
        <v>236</v>
      </c>
      <c r="C191" s="19">
        <v>1.6</v>
      </c>
      <c r="D191" s="19">
        <v>2.5</v>
      </c>
      <c r="E191" s="19"/>
      <c r="F191" s="19">
        <v>35</v>
      </c>
      <c r="G191" s="29" t="s">
        <v>237</v>
      </c>
      <c r="H191" s="19" t="s">
        <v>10</v>
      </c>
      <c r="I191" s="19">
        <v>7.7</v>
      </c>
      <c r="J191" s="25" t="s">
        <v>27</v>
      </c>
      <c r="K191" s="19">
        <v>17.2</v>
      </c>
      <c r="L191" s="19">
        <v>0.14199999999999999</v>
      </c>
      <c r="M191" s="19">
        <v>5.2999999999999999E-2</v>
      </c>
      <c r="N191" s="19">
        <v>0</v>
      </c>
      <c r="O191" s="20">
        <f t="shared" ref="O191:O195" si="122">SUM(L191:N191)</f>
        <v>0.19499999999999998</v>
      </c>
      <c r="P191" s="28" t="s">
        <v>497</v>
      </c>
      <c r="Q191" s="20">
        <f t="shared" ref="Q191:Q195" si="123">MIN(C191:E191)</f>
        <v>1.6</v>
      </c>
      <c r="R191" s="19"/>
      <c r="S191" s="19"/>
      <c r="T191" s="19"/>
      <c r="U191" s="32">
        <f t="shared" si="119"/>
        <v>12.187499999999998</v>
      </c>
      <c r="V191" s="32">
        <f t="shared" si="120"/>
        <v>11.942715458276334</v>
      </c>
      <c r="W191" s="24">
        <f t="shared" si="121"/>
        <v>1.405</v>
      </c>
      <c r="X191" s="21"/>
    </row>
    <row r="192" spans="1:24" s="22" customFormat="1" ht="60.75" customHeight="1" x14ac:dyDescent="0.3">
      <c r="A192" s="17" t="s">
        <v>6</v>
      </c>
      <c r="B192" s="23" t="s">
        <v>238</v>
      </c>
      <c r="C192" s="19">
        <v>1.6</v>
      </c>
      <c r="D192" s="19">
        <v>4</v>
      </c>
      <c r="E192" s="19"/>
      <c r="F192" s="19">
        <v>35</v>
      </c>
      <c r="G192" s="29" t="s">
        <v>239</v>
      </c>
      <c r="H192" s="19" t="s">
        <v>23</v>
      </c>
      <c r="I192" s="19">
        <v>18.399999999999999</v>
      </c>
      <c r="J192" s="19">
        <v>12.7</v>
      </c>
      <c r="K192" s="19">
        <v>13.6</v>
      </c>
      <c r="L192" s="19">
        <v>0.53300000000000003</v>
      </c>
      <c r="M192" s="19">
        <v>0.34399999999999997</v>
      </c>
      <c r="N192" s="19">
        <v>0</v>
      </c>
      <c r="O192" s="20">
        <f t="shared" si="122"/>
        <v>0.877</v>
      </c>
      <c r="P192" s="28" t="s">
        <v>498</v>
      </c>
      <c r="Q192" s="20">
        <f t="shared" si="123"/>
        <v>1.6</v>
      </c>
      <c r="R192" s="19"/>
      <c r="S192" s="19"/>
      <c r="T192" s="19"/>
      <c r="U192" s="32">
        <f t="shared" si="119"/>
        <v>54.8125</v>
      </c>
      <c r="V192" s="32">
        <f t="shared" si="120"/>
        <v>10.808994528043776</v>
      </c>
      <c r="W192" s="24">
        <f t="shared" si="121"/>
        <v>0.72300000000000009</v>
      </c>
      <c r="X192" s="21"/>
    </row>
    <row r="193" spans="1:24" s="22" customFormat="1" ht="138" customHeight="1" x14ac:dyDescent="0.3">
      <c r="A193" s="17" t="s">
        <v>9</v>
      </c>
      <c r="B193" s="23" t="s">
        <v>240</v>
      </c>
      <c r="C193" s="19">
        <v>1.6</v>
      </c>
      <c r="D193" s="19">
        <v>2.5</v>
      </c>
      <c r="E193" s="19"/>
      <c r="F193" s="19">
        <v>35</v>
      </c>
      <c r="G193" s="29" t="s">
        <v>241</v>
      </c>
      <c r="H193" s="19" t="s">
        <v>10</v>
      </c>
      <c r="I193" s="19">
        <v>7.6</v>
      </c>
      <c r="J193" s="19">
        <v>16</v>
      </c>
      <c r="K193" s="19">
        <v>17.2</v>
      </c>
      <c r="L193" s="19">
        <v>0.112</v>
      </c>
      <c r="M193" s="19">
        <v>8.9999999999999993E-3</v>
      </c>
      <c r="N193" s="19">
        <v>0</v>
      </c>
      <c r="O193" s="20">
        <f t="shared" si="122"/>
        <v>0.121</v>
      </c>
      <c r="P193" s="28" t="s">
        <v>499</v>
      </c>
      <c r="Q193" s="20">
        <f t="shared" si="123"/>
        <v>1.6</v>
      </c>
      <c r="R193" s="19"/>
      <c r="S193" s="19"/>
      <c r="T193" s="19"/>
      <c r="U193" s="32">
        <f t="shared" si="119"/>
        <v>7.5625</v>
      </c>
      <c r="V193" s="32">
        <f t="shared" si="120"/>
        <v>4.3604651162790704</v>
      </c>
      <c r="W193" s="24">
        <f t="shared" si="121"/>
        <v>1.4790000000000001</v>
      </c>
      <c r="X193" s="21"/>
    </row>
    <row r="194" spans="1:24" s="22" customFormat="1" ht="60.75" customHeight="1" x14ac:dyDescent="0.3">
      <c r="A194" s="17" t="s">
        <v>11</v>
      </c>
      <c r="B194" s="23" t="s">
        <v>246</v>
      </c>
      <c r="C194" s="19">
        <v>2.5</v>
      </c>
      <c r="D194" s="19">
        <v>1</v>
      </c>
      <c r="E194" s="19"/>
      <c r="F194" s="19">
        <v>35</v>
      </c>
      <c r="G194" s="29" t="s">
        <v>242</v>
      </c>
      <c r="H194" s="19" t="s">
        <v>10</v>
      </c>
      <c r="I194" s="25" t="s">
        <v>243</v>
      </c>
      <c r="J194" s="19">
        <v>16</v>
      </c>
      <c r="K194" s="19">
        <v>17.2</v>
      </c>
      <c r="L194" s="19">
        <v>0.622</v>
      </c>
      <c r="M194" s="19">
        <v>7.0000000000000001E-3</v>
      </c>
      <c r="N194" s="19">
        <v>0</v>
      </c>
      <c r="O194" s="20">
        <f t="shared" si="122"/>
        <v>0.629</v>
      </c>
      <c r="P194" s="28" t="s">
        <v>500</v>
      </c>
      <c r="Q194" s="20">
        <f t="shared" si="123"/>
        <v>1</v>
      </c>
      <c r="R194" s="19"/>
      <c r="S194" s="19"/>
      <c r="T194" s="19"/>
      <c r="U194" s="20">
        <f t="shared" si="119"/>
        <v>62.9</v>
      </c>
      <c r="V194" s="32">
        <f t="shared" si="120"/>
        <v>3.6569767441860468</v>
      </c>
      <c r="W194" s="24">
        <f t="shared" si="121"/>
        <v>0.371</v>
      </c>
      <c r="X194" s="21"/>
    </row>
    <row r="195" spans="1:24" s="22" customFormat="1" ht="27" customHeight="1" x14ac:dyDescent="0.3">
      <c r="A195" s="17" t="s">
        <v>13</v>
      </c>
      <c r="B195" s="23"/>
      <c r="C195" s="19"/>
      <c r="D195" s="19"/>
      <c r="E195" s="19"/>
      <c r="F195" s="19">
        <v>35</v>
      </c>
      <c r="G195" s="29" t="s">
        <v>244</v>
      </c>
      <c r="H195" s="19" t="s">
        <v>10</v>
      </c>
      <c r="I195" s="19">
        <v>51.4</v>
      </c>
      <c r="J195" s="19">
        <v>16</v>
      </c>
      <c r="K195" s="19">
        <v>17.2</v>
      </c>
      <c r="L195" s="19">
        <v>0</v>
      </c>
      <c r="M195" s="19">
        <v>0</v>
      </c>
      <c r="N195" s="19">
        <v>0</v>
      </c>
      <c r="O195" s="20">
        <f t="shared" si="122"/>
        <v>0</v>
      </c>
      <c r="P195" s="19" t="s">
        <v>97</v>
      </c>
      <c r="Q195" s="20">
        <f t="shared" si="123"/>
        <v>0</v>
      </c>
      <c r="R195" s="19"/>
      <c r="S195" s="19"/>
      <c r="T195" s="19"/>
      <c r="U195" s="20"/>
      <c r="V195" s="20">
        <f>O195/K195*100</f>
        <v>0</v>
      </c>
      <c r="W195" s="24">
        <f t="shared" si="121"/>
        <v>0</v>
      </c>
      <c r="X195" s="21"/>
    </row>
    <row r="199" spans="1:24" x14ac:dyDescent="0.3">
      <c r="I199" s="11"/>
    </row>
  </sheetData>
  <mergeCells count="47">
    <mergeCell ref="V4:V5"/>
    <mergeCell ref="W4:W5"/>
    <mergeCell ref="X4:X5"/>
    <mergeCell ref="A62:X62"/>
    <mergeCell ref="A72:X72"/>
    <mergeCell ref="A22:X22"/>
    <mergeCell ref="A31:X31"/>
    <mergeCell ref="A7:X7"/>
    <mergeCell ref="A16:X16"/>
    <mergeCell ref="L4:L5"/>
    <mergeCell ref="R4:S4"/>
    <mergeCell ref="M4:M5"/>
    <mergeCell ref="T4:T5"/>
    <mergeCell ref="U4:U5"/>
    <mergeCell ref="A59:X59"/>
    <mergeCell ref="A42:X42"/>
    <mergeCell ref="B2:W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  <mergeCell ref="N4:N5"/>
    <mergeCell ref="O4:O5"/>
    <mergeCell ref="P4:P5"/>
    <mergeCell ref="A37:X37"/>
    <mergeCell ref="A49:X49"/>
    <mergeCell ref="A55:X55"/>
    <mergeCell ref="A75:X75"/>
    <mergeCell ref="A79:X79"/>
    <mergeCell ref="A178:X178"/>
    <mergeCell ref="A188:X188"/>
    <mergeCell ref="A142:X142"/>
    <mergeCell ref="A151:X151"/>
    <mergeCell ref="A90:X90"/>
    <mergeCell ref="A117:X117"/>
    <mergeCell ref="A129:X129"/>
    <mergeCell ref="A164:X164"/>
    <mergeCell ref="A167:X167"/>
    <mergeCell ref="A101:X101"/>
  </mergeCells>
  <pageMargins left="0.19685039370078741" right="0.19685039370078741" top="0.19685039370078741" bottom="0.19685039370078741" header="0.31496062992125984" footer="0.31496062992125984"/>
  <pageSetup paperSize="9" scale="66" orientation="landscape" r:id="rId1"/>
  <ignoredErrors>
    <ignoredError sqref="I1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2024-04-01T04:55:30Z</dcterms:modified>
</cp:coreProperties>
</file>