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55" activeTab="0"/>
  </bookViews>
  <sheets>
    <sheet name="Лист1" sheetId="1" r:id="rId1"/>
  </sheets>
  <definedNames>
    <definedName name="_xlnm.Print_Area" localSheetId="0">'Лист1'!$A$1:$AA$85</definedName>
  </definedNames>
  <calcPr fullCalcOnLoad="1"/>
</workbook>
</file>

<file path=xl/sharedStrings.xml><?xml version="1.0" encoding="utf-8"?>
<sst xmlns="http://schemas.openxmlformats.org/spreadsheetml/2006/main" count="452" uniqueCount="136">
  <si>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</si>
  <si>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</si>
  <si>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</si>
  <si>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</si>
  <si>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</si>
  <si>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</si>
  <si>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</si>
  <si>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</si>
  <si>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</si>
  <si>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</si>
  <si>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</si>
  <si>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</si>
  <si>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</si>
  <si>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</si>
  <si>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</si>
  <si>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</si>
  <si>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</si>
  <si>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</si>
  <si>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ПС Искра</t>
  </si>
  <si>
    <t xml:space="preserve">ПС Алексеевка </t>
  </si>
  <si>
    <t>ПС Урюпинка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</si>
  <si>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</si>
  <si>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</si>
  <si>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</si>
  <si>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</si>
  <si>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</si>
  <si>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</si>
  <si>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</si>
  <si>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</si>
  <si>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</si>
  <si>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</si>
  <si>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ПС Заводская</t>
  </si>
  <si>
    <t>ПС Никольская</t>
  </si>
  <si>
    <t>ПС Карамышевка</t>
  </si>
  <si>
    <t>ПС Журавлевка</t>
  </si>
  <si>
    <t>ПС Красноводская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</si>
  <si>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</si>
  <si>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</si>
  <si>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</si>
  <si>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</si>
  <si>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</si>
  <si>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</si>
  <si>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</si>
  <si>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</si>
  <si>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</si>
  <si>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</si>
  <si>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</si>
  <si>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ПС Ерментау</t>
  </si>
  <si>
    <t>ПС Тургай</t>
  </si>
  <si>
    <t>ПС Новомарковка</t>
  </si>
  <si>
    <t>ПС Фрунзе</t>
  </si>
  <si>
    <t>ПС Город-2</t>
  </si>
  <si>
    <t>ПС Город-1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</si>
  <si>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</si>
  <si>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</si>
  <si>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</si>
  <si>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</si>
  <si>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</si>
  <si>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</si>
  <si>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</si>
  <si>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ПС Жолымбет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</si>
  <si>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</si>
  <si>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</si>
  <si>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</si>
  <si>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</si>
  <si>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</si>
  <si>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</t>
  </si>
  <si>
    <t>ПС Агат</t>
  </si>
  <si>
    <t>ПС Кара-Адыр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</si>
  <si>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</si>
  <si>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</si>
  <si>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</si>
  <si>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</si>
  <si>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</si>
  <si>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</si>
  <si>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Шортандинские РЭС</t>
  </si>
  <si>
    <t>Ерментауские РЭС</t>
  </si>
  <si>
    <t>Буландинские РЭС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</si>
  <si>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</si>
  <si>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</si>
  <si>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</si>
  <si>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</si>
  <si>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</si>
  <si>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</si>
  <si>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</si>
  <si>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</si>
  <si>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</si>
  <si>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</si>
  <si>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</si>
  <si>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</si>
  <si>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</si>
  <si>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</si>
  <si>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ПС Минская</t>
  </si>
  <si>
    <t>2,5+1,6</t>
  </si>
  <si>
    <t>1,8+2,5</t>
  </si>
  <si>
    <t>Установленная
мощность трансформаторов Sуст. С указанием их количества, шт/МВА</t>
  </si>
  <si>
    <t>Двух- и более трансформаторные ПС</t>
  </si>
  <si>
    <t>Однотрансформаторные ПС</t>
  </si>
  <si>
    <t>дефицит</t>
  </si>
  <si>
    <t>профицит</t>
  </si>
  <si>
    <t>1,0+1,0</t>
  </si>
  <si>
    <t>1,6+1,0</t>
  </si>
  <si>
    <t>10,0+7,5</t>
  </si>
  <si>
    <t>16,0+16,0</t>
  </si>
  <si>
    <t>10,0+10,0</t>
  </si>
  <si>
    <t>1,0+2,5</t>
  </si>
  <si>
    <t>2,5+1,0</t>
  </si>
  <si>
    <t>4,0+2,5</t>
  </si>
  <si>
    <t>4,0+1,6</t>
  </si>
  <si>
    <t>4,0+4,0</t>
  </si>
  <si>
    <t>10,0+10,0+4,0</t>
  </si>
  <si>
    <t>1,6+4,0</t>
  </si>
  <si>
    <t>1,0+1,6</t>
  </si>
  <si>
    <t>25,0+25,0+63,0</t>
  </si>
  <si>
    <t>10,0+6,3</t>
  </si>
  <si>
    <t>2,5+4,0</t>
  </si>
  <si>
    <t>1,6+1,8</t>
  </si>
  <si>
    <t>-</t>
  </si>
  <si>
    <t>Т-1</t>
  </si>
  <si>
    <t>Т-2</t>
  </si>
  <si>
    <t>Т-3</t>
  </si>
  <si>
    <t>АТ-3</t>
  </si>
  <si>
    <t>Аккольские РЭС</t>
  </si>
  <si>
    <t xml:space="preserve">Загрузка силовых трансформаторов                                                                                              
на ПС Степногорских МЭС на 20 декабря 2023 г.  </t>
  </si>
  <si>
    <t>10,0+16,0</t>
  </si>
  <si>
    <t>6,3+10,0</t>
  </si>
  <si>
    <t>2,5+6,3</t>
  </si>
  <si>
    <t>Суммарная полная мощность ЦП по результатам замеров максимума нагрузки Smax, МВА (на декабрь 2022)</t>
  </si>
  <si>
    <t xml:space="preserve"> </t>
  </si>
  <si>
    <t>Примечание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</si>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</sst>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0000000"/>
    <numFmt numFmtId="182" formatCode="0.000000000"/>
    <numFmt numFmtId="183" formatCode="#,##0.000"/>
    <numFmt numFmtId="18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 tint="0.1500000059604644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3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175" fontId="18" fillId="32" borderId="10" xfId="0" applyNumberFormat="1" applyFont="1" applyFill="1" applyBorder="1" applyAlignment="1">
      <alignment horizontal="center" vertical="center"/>
    </xf>
    <xf numFmtId="175" fontId="18" fillId="33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wrapText="1"/>
    </xf>
    <xf numFmtId="175" fontId="19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1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/>
    </xf>
    <xf numFmtId="175" fontId="19" fillId="33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vertical="center"/>
    </xf>
    <xf numFmtId="175" fontId="19" fillId="34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1" fillId="34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33" borderId="10" xfId="0" applyFont="1" applyFill="1" applyBorder="1" applyAlignment="1">
      <alignment/>
    </xf>
    <xf numFmtId="175" fontId="19" fillId="33" borderId="10" xfId="0" applyNumberFormat="1" applyFont="1" applyFill="1" applyBorder="1" applyAlignment="1">
      <alignment horizontal="center"/>
    </xf>
    <xf numFmtId="183" fontId="19" fillId="33" borderId="10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184" fontId="19" fillId="33" borderId="10" xfId="0" applyNumberFormat="1" applyFont="1" applyFill="1" applyBorder="1" applyAlignment="1">
      <alignment horizontal="center" vertical="center" wrapText="1"/>
    </xf>
    <xf numFmtId="175" fontId="19" fillId="0" borderId="10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vertical="center"/>
    </xf>
    <xf numFmtId="175" fontId="19" fillId="32" borderId="10" xfId="0" applyNumberFormat="1" applyFont="1" applyFill="1" applyBorder="1" applyAlignment="1">
      <alignment horizontal="center" vertical="center"/>
    </xf>
    <xf numFmtId="183" fontId="19" fillId="32" borderId="10" xfId="0" applyNumberFormat="1" applyFont="1" applyFill="1" applyBorder="1" applyAlignment="1">
      <alignment horizontal="center" vertical="center" wrapText="1"/>
    </xf>
    <xf numFmtId="3" fontId="19" fillId="32" borderId="10" xfId="0" applyNumberFormat="1" applyFont="1" applyFill="1" applyBorder="1" applyAlignment="1">
      <alignment horizontal="center" vertical="center" wrapText="1"/>
    </xf>
    <xf numFmtId="184" fontId="19" fillId="32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34" borderId="0" xfId="0" applyFont="1" applyFill="1" applyAlignment="1">
      <alignment horizontal="center" wrapText="1"/>
    </xf>
    <xf numFmtId="175" fontId="19" fillId="0" borderId="0" xfId="0" applyNumberFormat="1" applyFont="1" applyAlignment="1">
      <alignment horizont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left" vertical="center"/>
    </xf>
    <xf numFmtId="174" fontId="19" fillId="32" borderId="10" xfId="0" applyNumberFormat="1" applyFont="1" applyFill="1" applyBorder="1" applyAlignment="1">
      <alignment horizontal="center" vertical="center"/>
    </xf>
    <xf numFmtId="175" fontId="19" fillId="32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/>
    </xf>
    <xf numFmtId="174" fontId="19" fillId="33" borderId="10" xfId="0" applyNumberFormat="1" applyFont="1" applyFill="1" applyBorder="1" applyAlignment="1">
      <alignment horizontal="center" vertical="center"/>
    </xf>
    <xf numFmtId="175" fontId="19" fillId="33" borderId="10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20" fillId="33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174" fontId="24" fillId="0" borderId="10" xfId="0" applyNumberFormat="1" applyFont="1" applyBorder="1" applyAlignment="1">
      <alignment horizontal="center" vertical="center"/>
    </xf>
    <xf numFmtId="174" fontId="24" fillId="34" borderId="10" xfId="0" applyNumberFormat="1" applyFont="1" applyFill="1" applyBorder="1" applyAlignment="1">
      <alignment horizontal="center" vertical="center"/>
    </xf>
    <xf numFmtId="175" fontId="24" fillId="34" borderId="10" xfId="0" applyNumberFormat="1" applyFont="1" applyFill="1" applyBorder="1" applyAlignment="1">
      <alignment horizontal="center" vertical="center"/>
    </xf>
    <xf numFmtId="175" fontId="24" fillId="34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7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75" fontId="19" fillId="34" borderId="10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 vertical="center"/>
    </xf>
    <xf numFmtId="175" fontId="24" fillId="0" borderId="10" xfId="0" applyNumberFormat="1" applyFont="1" applyBorder="1" applyAlignment="1">
      <alignment horizontal="center" vertical="center"/>
    </xf>
    <xf numFmtId="2" fontId="19" fillId="33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4" fontId="24" fillId="34" borderId="10" xfId="0" applyNumberFormat="1" applyFont="1" applyFill="1" applyBorder="1" applyAlignment="1">
      <alignment horizontal="center" vertical="center"/>
    </xf>
    <xf numFmtId="175" fontId="24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1" fillId="32" borderId="0" xfId="0" applyFont="1" applyFill="1" applyAlignment="1">
      <alignment/>
    </xf>
    <xf numFmtId="0" fontId="19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174" fontId="24" fillId="0" borderId="10" xfId="0" applyNumberFormat="1" applyFont="1" applyFill="1" applyBorder="1" applyAlignment="1">
      <alignment horizontal="center" vertical="center"/>
    </xf>
    <xf numFmtId="2" fontId="24" fillId="34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1" fillId="34" borderId="0" xfId="0" applyFont="1" applyFill="1" applyAlignment="1">
      <alignment/>
    </xf>
    <xf numFmtId="175" fontId="19" fillId="34" borderId="0" xfId="0" applyNumberFormat="1" applyFont="1" applyFill="1" applyAlignment="1">
      <alignment horizontal="center"/>
    </xf>
    <xf numFmtId="0" fontId="21" fillId="34" borderId="0" xfId="0" applyFont="1" applyFill="1" applyBorder="1" applyAlignment="1">
      <alignment/>
    </xf>
    <xf numFmtId="2" fontId="21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Alignment="1">
      <alignment/>
    </xf>
    <xf numFmtId="183" fontId="43" fillId="33" borderId="10" xfId="0" applyNumberFormat="1" applyFont="1" applyFill="1" applyBorder="1" applyAlignment="1">
      <alignment horizontal="center" vertical="center" wrapText="1"/>
    </xf>
    <xf numFmtId="183" fontId="43" fillId="32" borderId="10" xfId="0" applyNumberFormat="1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left" vertical="center"/>
    </xf>
    <xf numFmtId="174" fontId="19" fillId="35" borderId="10" xfId="0" applyNumberFormat="1" applyFont="1" applyFill="1" applyBorder="1" applyAlignment="1">
      <alignment horizontal="center" vertical="center"/>
    </xf>
    <xf numFmtId="175" fontId="19" fillId="35" borderId="10" xfId="0" applyNumberFormat="1" applyFont="1" applyFill="1" applyBorder="1" applyAlignment="1">
      <alignment horizontal="center" vertical="center"/>
    </xf>
    <xf numFmtId="175" fontId="18" fillId="35" borderId="10" xfId="0" applyNumberFormat="1" applyFont="1" applyFill="1" applyBorder="1" applyAlignment="1">
      <alignment horizontal="center" vertical="center"/>
    </xf>
    <xf numFmtId="175" fontId="19" fillId="35" borderId="10" xfId="0" applyNumberFormat="1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vertical="center"/>
    </xf>
    <xf numFmtId="183" fontId="19" fillId="35" borderId="10" xfId="0" applyNumberFormat="1" applyFont="1" applyFill="1" applyBorder="1" applyAlignment="1">
      <alignment horizontal="center" vertical="center" wrapText="1"/>
    </xf>
    <xf numFmtId="3" fontId="19" fillId="35" borderId="10" xfId="0" applyNumberFormat="1" applyFont="1" applyFill="1" applyBorder="1" applyAlignment="1">
      <alignment horizontal="center" vertical="center" wrapText="1"/>
    </xf>
    <xf numFmtId="184" fontId="19" fillId="35" borderId="10" xfId="0" applyNumberFormat="1" applyFont="1" applyFill="1" applyBorder="1" applyAlignment="1">
      <alignment horizontal="center" vertical="center" wrapText="1"/>
    </xf>
    <xf numFmtId="183" fontId="43" fillId="35" borderId="10" xfId="0" applyNumberFormat="1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vertical="center"/>
    </xf>
    <xf numFmtId="0" fontId="19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/>
    </xf>
    <xf numFmtId="175" fontId="19" fillId="35" borderId="10" xfId="0" applyNumberFormat="1" applyFont="1" applyFill="1" applyBorder="1" applyAlignment="1">
      <alignment horizontal="center"/>
    </xf>
    <xf numFmtId="2" fontId="19" fillId="35" borderId="10" xfId="0" applyNumberFormat="1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7"/>
  <sheetViews>
    <sheetView tabSelected="1" view="pageBreakPreview" zoomScale="82" zoomScaleNormal="85" zoomScaleSheetLayoutView="82" zoomScalePageLayoutView="0" workbookViewId="0" topLeftCell="A25">
      <selection activeCell="Z29" sqref="Z29"/>
    </sheetView>
  </sheetViews>
  <sheetFormatPr defaultColWidth="9.00390625" defaultRowHeight="12.75"/>
  <cols>
    <col min="1" max="1" width="5.875" style="9" customWidth="1"/>
    <col min="2" max="2" width="16.625" style="9" customWidth="1"/>
    <col min="3" max="3" width="14.875" style="9" customWidth="1"/>
    <col min="4" max="9" width="5.625" style="9" customWidth="1"/>
    <col min="10" max="11" width="21.125" style="9" customWidth="1"/>
    <col min="12" max="13" width="9.375" style="9" customWidth="1"/>
    <col min="14" max="14" width="20.00390625" style="9" customWidth="1"/>
    <col min="15" max="15" width="17.00390625" style="9" customWidth="1"/>
    <col min="16" max="16" width="18.25390625" style="9" customWidth="1"/>
    <col min="17" max="17" width="18.375" style="9" customWidth="1"/>
    <col min="18" max="18" width="12.00390625" style="9" customWidth="1"/>
    <col min="19" max="19" width="13.75390625" style="33" customWidth="1"/>
    <col min="20" max="20" width="10.375" style="10" customWidth="1"/>
    <col min="21" max="22" width="9.125" style="10" customWidth="1"/>
    <col min="23" max="23" width="11.375" style="10" customWidth="1"/>
    <col min="24" max="24" width="9.125" style="9" customWidth="1"/>
    <col min="25" max="25" width="11.875" style="9" customWidth="1"/>
    <col min="26" max="26" width="14.25390625" style="9" customWidth="1"/>
    <col min="27" max="27" width="11.75390625" style="9" customWidth="1"/>
    <col min="28" max="28" width="9.125" style="9" customWidth="1"/>
    <col min="29" max="16384" width="9.125" style="9" customWidth="1"/>
  </cols>
  <sheetData>
    <row r="1" spans="1:27" ht="44.25" customHeight="1">
      <c r="A1" s="31" t="s">
        <v>123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17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27" s="10" customFormat="1" ht="15" customHeight="1">
      <c r="A3" s="4" t="s">
        <v>16</v>
      </c>
      <c r="B3" s="34" t="s">
        <v>78</v>
      </c>
      <c r="C3" s="35" t="s">
        <v>87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6"/>
      <c r="S3" s="5"/>
      <c r="T3" s="5"/>
      <c r="U3" s="5"/>
      <c r="V3" s="5"/>
      <c r="W3" s="5"/>
      <c r="X3" s="5"/>
      <c r="Y3" s="5"/>
      <c r="Z3" s="5"/>
      <c r="AA3" s="5" t="s">
        <v>129</v>
      </c>
    </row>
    <row r="4" spans="1:27" s="10" customFormat="1" ht="69.75" customHeight="1">
      <c r="A4" s="4"/>
      <c r="B4" s="34"/>
      <c r="C4" s="34" t="s">
        <v>95</v>
      </c>
      <c r="D4" s="36" t="s">
        <v>95</v>
      </c>
      <c r="E4" s="36"/>
      <c r="F4" s="36"/>
      <c r="G4" s="36"/>
      <c r="H4" s="36"/>
      <c r="I4" s="36"/>
      <c r="J4" s="36" t="s">
        <v>79</v>
      </c>
      <c r="K4" s="36" t="s">
        <v>127</v>
      </c>
      <c r="L4" s="36" t="s">
        <v>80</v>
      </c>
      <c r="M4" s="36"/>
      <c r="N4" s="36" t="s">
        <v>83</v>
      </c>
      <c r="O4" s="36" t="s">
        <v>84</v>
      </c>
      <c r="P4" s="36" t="s">
        <v>85</v>
      </c>
      <c r="Q4" s="36" t="s">
        <v>86</v>
      </c>
      <c r="R4" s="5" t="s">
        <v>129</v>
      </c>
      <c r="S4" s="7" t="s">
        <v>130</v>
      </c>
      <c r="T4" s="5" t="s">
        <v>131</v>
      </c>
      <c r="U4" s="5" t="s">
        <v>132</v>
      </c>
      <c r="V4" s="5"/>
      <c r="W4" s="5" t="s">
        <v>133</v>
      </c>
      <c r="X4" s="8" t="s">
        <v>84</v>
      </c>
      <c r="Y4" s="5" t="s">
        <v>134</v>
      </c>
      <c r="Z4" s="5" t="s">
        <v>135</v>
      </c>
      <c r="AA4" s="5"/>
    </row>
    <row r="5" spans="1:27" s="10" customFormat="1" ht="22.5" customHeight="1">
      <c r="A5" s="4"/>
      <c r="B5" s="34"/>
      <c r="C5" s="34"/>
      <c r="D5" s="36"/>
      <c r="E5" s="36"/>
      <c r="F5" s="36"/>
      <c r="G5" s="36"/>
      <c r="H5" s="36"/>
      <c r="I5" s="36"/>
      <c r="J5" s="36"/>
      <c r="K5" s="36"/>
      <c r="L5" s="37" t="s">
        <v>81</v>
      </c>
      <c r="M5" s="37" t="s">
        <v>82</v>
      </c>
      <c r="N5" s="36"/>
      <c r="O5" s="36"/>
      <c r="P5" s="36"/>
      <c r="Q5" s="36"/>
      <c r="R5" s="5"/>
      <c r="S5" s="7"/>
      <c r="T5" s="5"/>
      <c r="U5" s="11" t="s">
        <v>81</v>
      </c>
      <c r="V5" s="12" t="s">
        <v>82</v>
      </c>
      <c r="W5" s="5"/>
      <c r="X5" s="8"/>
      <c r="Y5" s="5"/>
      <c r="Z5" s="5"/>
      <c r="AA5" s="5"/>
    </row>
    <row r="6" spans="1:27" s="10" customFormat="1" ht="22.5" customHeight="1">
      <c r="A6" s="3" t="s">
        <v>128</v>
      </c>
      <c r="B6" s="3">
        <v>2</v>
      </c>
      <c r="C6" s="3"/>
      <c r="D6" s="4">
        <v>3</v>
      </c>
      <c r="E6" s="4"/>
      <c r="F6" s="4"/>
      <c r="G6" s="4"/>
      <c r="H6" s="4"/>
      <c r="I6" s="4"/>
      <c r="J6" s="3">
        <v>4</v>
      </c>
      <c r="K6" s="3"/>
      <c r="L6" s="4">
        <v>5</v>
      </c>
      <c r="M6" s="4"/>
      <c r="N6" s="3">
        <v>6</v>
      </c>
      <c r="O6" s="3">
        <v>7</v>
      </c>
      <c r="P6" s="3">
        <v>8</v>
      </c>
      <c r="Q6" s="3">
        <v>9</v>
      </c>
      <c r="R6" s="12">
        <v>10</v>
      </c>
      <c r="S6" s="25">
        <v>11</v>
      </c>
      <c r="T6" s="12">
        <v>12</v>
      </c>
      <c r="U6" s="5">
        <v>5</v>
      </c>
      <c r="V6" s="5"/>
      <c r="W6" s="12">
        <v>6</v>
      </c>
      <c r="X6" s="11">
        <v>7</v>
      </c>
      <c r="Y6" s="12">
        <v>8</v>
      </c>
      <c r="Z6" s="12">
        <v>9</v>
      </c>
      <c r="AA6" s="12">
        <v>10</v>
      </c>
    </row>
    <row r="7" spans="1:27" s="10" customFormat="1" ht="18" customHeight="1">
      <c r="A7" s="38" t="s">
        <v>122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0"/>
    </row>
    <row r="8" spans="1:27" s="44" customFormat="1" ht="18" customHeight="1">
      <c r="A8" s="41" t="s">
        <v>96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3"/>
    </row>
    <row r="9" spans="1:27" s="105" customFormat="1" ht="15.75" customHeight="1">
      <c r="A9" s="94" t="s">
        <v>0</v>
      </c>
      <c r="B9" s="95" t="s">
        <v>19</v>
      </c>
      <c r="C9" s="96" t="s">
        <v>103</v>
      </c>
      <c r="D9" s="97" t="s">
        <v>118</v>
      </c>
      <c r="E9" s="96">
        <v>16</v>
      </c>
      <c r="F9" s="97" t="s">
        <v>119</v>
      </c>
      <c r="G9" s="96">
        <v>16</v>
      </c>
      <c r="H9" s="97" t="s">
        <v>117</v>
      </c>
      <c r="I9" s="97" t="s">
        <v>117</v>
      </c>
      <c r="J9" s="97">
        <v>14.64</v>
      </c>
      <c r="K9" s="98">
        <v>10.84</v>
      </c>
      <c r="L9" s="99">
        <v>0</v>
      </c>
      <c r="M9" s="99"/>
      <c r="N9" s="97">
        <f aca="true" t="shared" si="0" ref="N9:N22">J9</f>
        <v>14.64</v>
      </c>
      <c r="O9" s="97">
        <v>0</v>
      </c>
      <c r="P9" s="96">
        <f>MIN(D9:I9)</f>
        <v>16</v>
      </c>
      <c r="Q9" s="97">
        <f>P9-N9</f>
        <v>1.3599999999999994</v>
      </c>
      <c r="R9" s="100"/>
      <c r="S9" s="97">
        <v>7.755</v>
      </c>
      <c r="T9" s="101">
        <f>J9+S9</f>
        <v>22.395</v>
      </c>
      <c r="U9" s="101">
        <f>L9</f>
        <v>0</v>
      </c>
      <c r="V9" s="102">
        <f>M9</f>
        <v>0</v>
      </c>
      <c r="W9" s="101">
        <f>T9-U9</f>
        <v>22.395</v>
      </c>
      <c r="X9" s="101">
        <v>0</v>
      </c>
      <c r="Y9" s="103">
        <f>P9</f>
        <v>16</v>
      </c>
      <c r="Z9" s="104">
        <f>Y9-W9</f>
        <v>-6.395</v>
      </c>
      <c r="AA9" s="100"/>
    </row>
    <row r="10" spans="1:27" s="53" customFormat="1" ht="15.75" customHeight="1">
      <c r="A10" s="49" t="s">
        <v>1</v>
      </c>
      <c r="B10" s="50" t="s">
        <v>18</v>
      </c>
      <c r="C10" s="51" t="s">
        <v>102</v>
      </c>
      <c r="D10" s="14" t="s">
        <v>118</v>
      </c>
      <c r="E10" s="51">
        <v>10</v>
      </c>
      <c r="F10" s="14" t="s">
        <v>119</v>
      </c>
      <c r="G10" s="51">
        <v>7.5</v>
      </c>
      <c r="H10" s="14" t="s">
        <v>117</v>
      </c>
      <c r="I10" s="14" t="s">
        <v>117</v>
      </c>
      <c r="J10" s="14">
        <v>1.22</v>
      </c>
      <c r="K10" s="2">
        <v>0.1</v>
      </c>
      <c r="L10" s="52">
        <v>0</v>
      </c>
      <c r="M10" s="52"/>
      <c r="N10" s="14">
        <f t="shared" si="0"/>
        <v>1.22</v>
      </c>
      <c r="O10" s="14">
        <v>0</v>
      </c>
      <c r="P10" s="51">
        <f aca="true" t="shared" si="1" ref="P10:P22">MIN(D10:I10)</f>
        <v>7.5</v>
      </c>
      <c r="Q10" s="14">
        <f>P10-N10</f>
        <v>6.28</v>
      </c>
      <c r="R10" s="13"/>
      <c r="S10" s="14">
        <v>0.314</v>
      </c>
      <c r="T10" s="22">
        <f aca="true" t="shared" si="2" ref="T10:T22">J10+S10</f>
        <v>1.534</v>
      </c>
      <c r="U10" s="22">
        <f aca="true" t="shared" si="3" ref="U10:U22">L10</f>
        <v>0</v>
      </c>
      <c r="V10" s="23">
        <f aca="true" t="shared" si="4" ref="V10:V22">M10</f>
        <v>0</v>
      </c>
      <c r="W10" s="22">
        <f aca="true" t="shared" si="5" ref="W10:W22">T10-U10</f>
        <v>1.534</v>
      </c>
      <c r="X10" s="22">
        <v>1</v>
      </c>
      <c r="Y10" s="24">
        <f aca="true" t="shared" si="6" ref="Y10:Y22">P10</f>
        <v>7.5</v>
      </c>
      <c r="Z10" s="92">
        <f aca="true" t="shared" si="7" ref="Z10:Z22">Y10-W10</f>
        <v>5.966</v>
      </c>
      <c r="AA10" s="13"/>
    </row>
    <row r="11" spans="1:27" s="53" customFormat="1" ht="15.75" customHeight="1">
      <c r="A11" s="49" t="s">
        <v>2</v>
      </c>
      <c r="B11" s="50" t="s">
        <v>20</v>
      </c>
      <c r="C11" s="51" t="s">
        <v>88</v>
      </c>
      <c r="D11" s="14" t="s">
        <v>118</v>
      </c>
      <c r="E11" s="51">
        <v>2.5</v>
      </c>
      <c r="F11" s="14" t="s">
        <v>119</v>
      </c>
      <c r="G11" s="51">
        <v>2.5</v>
      </c>
      <c r="H11" s="14" t="s">
        <v>117</v>
      </c>
      <c r="I11" s="14" t="s">
        <v>117</v>
      </c>
      <c r="J11" s="14">
        <v>0.81</v>
      </c>
      <c r="K11" s="2">
        <v>0.777</v>
      </c>
      <c r="L11" s="52">
        <v>0</v>
      </c>
      <c r="M11" s="52"/>
      <c r="N11" s="14">
        <f t="shared" si="0"/>
        <v>0.81</v>
      </c>
      <c r="O11" s="14">
        <v>0</v>
      </c>
      <c r="P11" s="51">
        <f t="shared" si="1"/>
        <v>2.5</v>
      </c>
      <c r="Q11" s="14">
        <f aca="true" t="shared" si="8" ref="Q11:Q21">P11-N11</f>
        <v>1.69</v>
      </c>
      <c r="R11" s="13"/>
      <c r="S11" s="14">
        <v>1.014</v>
      </c>
      <c r="T11" s="22">
        <f t="shared" si="2"/>
        <v>1.824</v>
      </c>
      <c r="U11" s="22">
        <f t="shared" si="3"/>
        <v>0</v>
      </c>
      <c r="V11" s="23">
        <f t="shared" si="4"/>
        <v>0</v>
      </c>
      <c r="W11" s="22">
        <f t="shared" si="5"/>
        <v>1.824</v>
      </c>
      <c r="X11" s="22">
        <v>2</v>
      </c>
      <c r="Y11" s="24">
        <f t="shared" si="6"/>
        <v>2.5</v>
      </c>
      <c r="Z11" s="92">
        <f t="shared" si="7"/>
        <v>0.6759999999999999</v>
      </c>
      <c r="AA11" s="13"/>
    </row>
    <row r="12" spans="1:27" s="53" customFormat="1" ht="15.75" customHeight="1">
      <c r="A12" s="49" t="s">
        <v>3</v>
      </c>
      <c r="B12" s="50" t="s">
        <v>92</v>
      </c>
      <c r="C12" s="51" t="s">
        <v>116</v>
      </c>
      <c r="D12" s="14" t="s">
        <v>118</v>
      </c>
      <c r="E12" s="51">
        <v>1.6</v>
      </c>
      <c r="F12" s="14" t="s">
        <v>119</v>
      </c>
      <c r="G12" s="51">
        <v>1.8</v>
      </c>
      <c r="H12" s="14" t="s">
        <v>117</v>
      </c>
      <c r="I12" s="14" t="s">
        <v>117</v>
      </c>
      <c r="J12" s="14">
        <v>0.09</v>
      </c>
      <c r="K12" s="2">
        <v>0.066</v>
      </c>
      <c r="L12" s="52">
        <v>0</v>
      </c>
      <c r="M12" s="52"/>
      <c r="N12" s="14">
        <f t="shared" si="0"/>
        <v>0.09</v>
      </c>
      <c r="O12" s="14">
        <v>0</v>
      </c>
      <c r="P12" s="51">
        <f t="shared" si="1"/>
        <v>1.6</v>
      </c>
      <c r="Q12" s="14">
        <f t="shared" si="8"/>
        <v>1.51</v>
      </c>
      <c r="R12" s="13"/>
      <c r="S12" s="14">
        <v>0.024</v>
      </c>
      <c r="T12" s="22">
        <f t="shared" si="2"/>
        <v>0.11399999999999999</v>
      </c>
      <c r="U12" s="22">
        <f t="shared" si="3"/>
        <v>0</v>
      </c>
      <c r="V12" s="23">
        <f t="shared" si="4"/>
        <v>0</v>
      </c>
      <c r="W12" s="22">
        <f t="shared" si="5"/>
        <v>0.11399999999999999</v>
      </c>
      <c r="X12" s="22">
        <v>3</v>
      </c>
      <c r="Y12" s="24">
        <f t="shared" si="6"/>
        <v>1.6</v>
      </c>
      <c r="Z12" s="92">
        <f t="shared" si="7"/>
        <v>1.4860000000000002</v>
      </c>
      <c r="AA12" s="13"/>
    </row>
    <row r="13" spans="1:27" s="53" customFormat="1" ht="15.75" customHeight="1">
      <c r="A13" s="49" t="s">
        <v>4</v>
      </c>
      <c r="B13" s="50" t="s">
        <v>21</v>
      </c>
      <c r="C13" s="51" t="s">
        <v>89</v>
      </c>
      <c r="D13" s="14" t="s">
        <v>118</v>
      </c>
      <c r="E13" s="51">
        <v>1.6</v>
      </c>
      <c r="F13" s="14" t="s">
        <v>119</v>
      </c>
      <c r="G13" s="51">
        <v>1.6</v>
      </c>
      <c r="H13" s="14" t="s">
        <v>117</v>
      </c>
      <c r="I13" s="14" t="s">
        <v>117</v>
      </c>
      <c r="J13" s="14">
        <v>0.06</v>
      </c>
      <c r="K13" s="2">
        <v>0.066</v>
      </c>
      <c r="L13" s="52">
        <v>0</v>
      </c>
      <c r="M13" s="52"/>
      <c r="N13" s="14">
        <f t="shared" si="0"/>
        <v>0.06</v>
      </c>
      <c r="O13" s="14">
        <v>0</v>
      </c>
      <c r="P13" s="51">
        <f t="shared" si="1"/>
        <v>1.6</v>
      </c>
      <c r="Q13" s="14">
        <f t="shared" si="8"/>
        <v>1.54</v>
      </c>
      <c r="R13" s="13"/>
      <c r="S13" s="14">
        <v>0.027</v>
      </c>
      <c r="T13" s="22">
        <f t="shared" si="2"/>
        <v>0.087</v>
      </c>
      <c r="U13" s="22">
        <f t="shared" si="3"/>
        <v>0</v>
      </c>
      <c r="V13" s="23">
        <f t="shared" si="4"/>
        <v>0</v>
      </c>
      <c r="W13" s="22">
        <f t="shared" si="5"/>
        <v>0.087</v>
      </c>
      <c r="X13" s="22">
        <v>4</v>
      </c>
      <c r="Y13" s="24">
        <f t="shared" si="6"/>
        <v>1.6</v>
      </c>
      <c r="Z13" s="92">
        <f t="shared" si="7"/>
        <v>1.5130000000000001</v>
      </c>
      <c r="AA13" s="13"/>
    </row>
    <row r="14" spans="1:27" s="53" customFormat="1" ht="15.75" customHeight="1">
      <c r="A14" s="49" t="s">
        <v>5</v>
      </c>
      <c r="B14" s="50" t="s">
        <v>22</v>
      </c>
      <c r="C14" s="51" t="s">
        <v>89</v>
      </c>
      <c r="D14" s="14" t="s">
        <v>118</v>
      </c>
      <c r="E14" s="51">
        <v>1.6</v>
      </c>
      <c r="F14" s="14" t="s">
        <v>119</v>
      </c>
      <c r="G14" s="51">
        <v>1.6</v>
      </c>
      <c r="H14" s="14" t="s">
        <v>117</v>
      </c>
      <c r="I14" s="14" t="s">
        <v>117</v>
      </c>
      <c r="J14" s="14">
        <v>0.25</v>
      </c>
      <c r="K14" s="2">
        <v>0.311</v>
      </c>
      <c r="L14" s="52">
        <v>0</v>
      </c>
      <c r="M14" s="52"/>
      <c r="N14" s="14">
        <f t="shared" si="0"/>
        <v>0.25</v>
      </c>
      <c r="O14" s="14">
        <v>0</v>
      </c>
      <c r="P14" s="51">
        <f t="shared" si="1"/>
        <v>1.6</v>
      </c>
      <c r="Q14" s="14">
        <f t="shared" si="8"/>
        <v>1.35</v>
      </c>
      <c r="R14" s="13"/>
      <c r="S14" s="14">
        <v>0.247</v>
      </c>
      <c r="T14" s="22">
        <f t="shared" si="2"/>
        <v>0.497</v>
      </c>
      <c r="U14" s="22">
        <f t="shared" si="3"/>
        <v>0</v>
      </c>
      <c r="V14" s="23">
        <f t="shared" si="4"/>
        <v>0</v>
      </c>
      <c r="W14" s="22">
        <f t="shared" si="5"/>
        <v>0.497</v>
      </c>
      <c r="X14" s="22">
        <v>5</v>
      </c>
      <c r="Y14" s="24">
        <f t="shared" si="6"/>
        <v>1.6</v>
      </c>
      <c r="Z14" s="92">
        <f t="shared" si="7"/>
        <v>1.1030000000000002</v>
      </c>
      <c r="AA14" s="13"/>
    </row>
    <row r="15" spans="1:27" s="53" customFormat="1" ht="15.75" customHeight="1">
      <c r="A15" s="49" t="s">
        <v>6</v>
      </c>
      <c r="B15" s="50" t="s">
        <v>23</v>
      </c>
      <c r="C15" s="51" t="s">
        <v>88</v>
      </c>
      <c r="D15" s="14" t="s">
        <v>118</v>
      </c>
      <c r="E15" s="51">
        <v>2.5</v>
      </c>
      <c r="F15" s="14" t="s">
        <v>119</v>
      </c>
      <c r="G15" s="51">
        <v>2.5</v>
      </c>
      <c r="H15" s="14" t="s">
        <v>117</v>
      </c>
      <c r="I15" s="14" t="s">
        <v>117</v>
      </c>
      <c r="J15" s="14">
        <v>0.24</v>
      </c>
      <c r="K15" s="2">
        <v>0.255</v>
      </c>
      <c r="L15" s="52">
        <v>0</v>
      </c>
      <c r="M15" s="52"/>
      <c r="N15" s="14">
        <f t="shared" si="0"/>
        <v>0.24</v>
      </c>
      <c r="O15" s="14">
        <v>0</v>
      </c>
      <c r="P15" s="51">
        <f t="shared" si="1"/>
        <v>2.5</v>
      </c>
      <c r="Q15" s="14">
        <f t="shared" si="8"/>
        <v>2.26</v>
      </c>
      <c r="R15" s="13"/>
      <c r="S15" s="14">
        <v>0.422</v>
      </c>
      <c r="T15" s="22">
        <f t="shared" si="2"/>
        <v>0.6619999999999999</v>
      </c>
      <c r="U15" s="22">
        <f t="shared" si="3"/>
        <v>0</v>
      </c>
      <c r="V15" s="23">
        <f t="shared" si="4"/>
        <v>0</v>
      </c>
      <c r="W15" s="22">
        <f t="shared" si="5"/>
        <v>0.6619999999999999</v>
      </c>
      <c r="X15" s="22">
        <v>6</v>
      </c>
      <c r="Y15" s="24">
        <f t="shared" si="6"/>
        <v>2.5</v>
      </c>
      <c r="Z15" s="92">
        <f t="shared" si="7"/>
        <v>1.838</v>
      </c>
      <c r="AA15" s="13"/>
    </row>
    <row r="16" spans="1:27" s="53" customFormat="1" ht="15.75" customHeight="1">
      <c r="A16" s="45" t="s">
        <v>7</v>
      </c>
      <c r="B16" s="46" t="s">
        <v>24</v>
      </c>
      <c r="C16" s="47" t="s">
        <v>90</v>
      </c>
      <c r="D16" s="27" t="s">
        <v>118</v>
      </c>
      <c r="E16" s="47">
        <v>6.3</v>
      </c>
      <c r="F16" s="27" t="s">
        <v>119</v>
      </c>
      <c r="G16" s="47">
        <v>6.3</v>
      </c>
      <c r="H16" s="27" t="s">
        <v>117</v>
      </c>
      <c r="I16" s="27" t="s">
        <v>117</v>
      </c>
      <c r="J16" s="27">
        <v>5.61</v>
      </c>
      <c r="K16" s="1">
        <v>5.022</v>
      </c>
      <c r="L16" s="48">
        <v>0</v>
      </c>
      <c r="M16" s="48"/>
      <c r="N16" s="27">
        <f t="shared" si="0"/>
        <v>5.61</v>
      </c>
      <c r="O16" s="27">
        <v>0</v>
      </c>
      <c r="P16" s="47">
        <f t="shared" si="1"/>
        <v>6.3</v>
      </c>
      <c r="Q16" s="27">
        <f t="shared" si="8"/>
        <v>0.6899999999999995</v>
      </c>
      <c r="R16" s="26"/>
      <c r="S16" s="27">
        <v>0.81</v>
      </c>
      <c r="T16" s="28">
        <f t="shared" si="2"/>
        <v>6.42</v>
      </c>
      <c r="U16" s="28">
        <f t="shared" si="3"/>
        <v>0</v>
      </c>
      <c r="V16" s="29">
        <f t="shared" si="4"/>
        <v>0</v>
      </c>
      <c r="W16" s="28">
        <f t="shared" si="5"/>
        <v>6.42</v>
      </c>
      <c r="X16" s="28">
        <v>7</v>
      </c>
      <c r="Y16" s="30">
        <f t="shared" si="6"/>
        <v>6.3</v>
      </c>
      <c r="Z16" s="93">
        <f t="shared" si="7"/>
        <v>-0.1200000000000001</v>
      </c>
      <c r="AA16" s="26"/>
    </row>
    <row r="17" spans="1:27" s="53" customFormat="1" ht="15.75" customHeight="1">
      <c r="A17" s="49" t="s">
        <v>8</v>
      </c>
      <c r="B17" s="50" t="s">
        <v>25</v>
      </c>
      <c r="C17" s="51" t="s">
        <v>91</v>
      </c>
      <c r="D17" s="14" t="s">
        <v>118</v>
      </c>
      <c r="E17" s="51">
        <v>1.6</v>
      </c>
      <c r="F17" s="14" t="s">
        <v>119</v>
      </c>
      <c r="G17" s="51">
        <v>2.5</v>
      </c>
      <c r="H17" s="14" t="s">
        <v>117</v>
      </c>
      <c r="I17" s="14" t="s">
        <v>117</v>
      </c>
      <c r="J17" s="14">
        <v>0.45</v>
      </c>
      <c r="K17" s="2">
        <v>0.544</v>
      </c>
      <c r="L17" s="52">
        <v>0</v>
      </c>
      <c r="M17" s="52"/>
      <c r="N17" s="14">
        <f t="shared" si="0"/>
        <v>0.45</v>
      </c>
      <c r="O17" s="14">
        <v>0</v>
      </c>
      <c r="P17" s="51">
        <f t="shared" si="1"/>
        <v>1.6</v>
      </c>
      <c r="Q17" s="14">
        <f t="shared" si="8"/>
        <v>1.1500000000000001</v>
      </c>
      <c r="R17" s="13"/>
      <c r="S17" s="14">
        <v>0.115</v>
      </c>
      <c r="T17" s="22">
        <f t="shared" si="2"/>
        <v>0.5650000000000001</v>
      </c>
      <c r="U17" s="22">
        <f t="shared" si="3"/>
        <v>0</v>
      </c>
      <c r="V17" s="23">
        <f t="shared" si="4"/>
        <v>0</v>
      </c>
      <c r="W17" s="22">
        <f t="shared" si="5"/>
        <v>0.5650000000000001</v>
      </c>
      <c r="X17" s="22">
        <v>8</v>
      </c>
      <c r="Y17" s="24">
        <f t="shared" si="6"/>
        <v>1.6</v>
      </c>
      <c r="Z17" s="92">
        <f t="shared" si="7"/>
        <v>1.0350000000000001</v>
      </c>
      <c r="AA17" s="13"/>
    </row>
    <row r="18" spans="1:27" s="53" customFormat="1" ht="15.75" customHeight="1">
      <c r="A18" s="49" t="s">
        <v>9</v>
      </c>
      <c r="B18" s="50" t="s">
        <v>26</v>
      </c>
      <c r="C18" s="51" t="s">
        <v>89</v>
      </c>
      <c r="D18" s="14" t="s">
        <v>118</v>
      </c>
      <c r="E18" s="51">
        <v>1.6</v>
      </c>
      <c r="F18" s="14" t="s">
        <v>119</v>
      </c>
      <c r="G18" s="51">
        <v>1.6</v>
      </c>
      <c r="H18" s="14" t="s">
        <v>117</v>
      </c>
      <c r="I18" s="14" t="s">
        <v>117</v>
      </c>
      <c r="J18" s="14">
        <v>0.44</v>
      </c>
      <c r="K18" s="2">
        <v>0.333</v>
      </c>
      <c r="L18" s="52">
        <v>0</v>
      </c>
      <c r="M18" s="52"/>
      <c r="N18" s="14">
        <f t="shared" si="0"/>
        <v>0.44</v>
      </c>
      <c r="O18" s="14">
        <v>0</v>
      </c>
      <c r="P18" s="51">
        <f t="shared" si="1"/>
        <v>1.6</v>
      </c>
      <c r="Q18" s="14">
        <f t="shared" si="8"/>
        <v>1.1600000000000001</v>
      </c>
      <c r="R18" s="13"/>
      <c r="S18" s="14">
        <v>0.26</v>
      </c>
      <c r="T18" s="22">
        <f t="shared" si="2"/>
        <v>0.7</v>
      </c>
      <c r="U18" s="22">
        <f t="shared" si="3"/>
        <v>0</v>
      </c>
      <c r="V18" s="23">
        <f t="shared" si="4"/>
        <v>0</v>
      </c>
      <c r="W18" s="22">
        <f t="shared" si="5"/>
        <v>0.7</v>
      </c>
      <c r="X18" s="22">
        <v>9</v>
      </c>
      <c r="Y18" s="24">
        <f t="shared" si="6"/>
        <v>1.6</v>
      </c>
      <c r="Z18" s="92">
        <f t="shared" si="7"/>
        <v>0.9000000000000001</v>
      </c>
      <c r="AA18" s="13"/>
    </row>
    <row r="19" spans="1:27" s="53" customFormat="1" ht="15.75" customHeight="1">
      <c r="A19" s="49" t="s">
        <v>10</v>
      </c>
      <c r="B19" s="54" t="s">
        <v>27</v>
      </c>
      <c r="C19" s="51" t="s">
        <v>100</v>
      </c>
      <c r="D19" s="14" t="s">
        <v>118</v>
      </c>
      <c r="E19" s="51">
        <v>1</v>
      </c>
      <c r="F19" s="14" t="s">
        <v>119</v>
      </c>
      <c r="G19" s="51">
        <v>1</v>
      </c>
      <c r="H19" s="14" t="s">
        <v>117</v>
      </c>
      <c r="I19" s="14" t="s">
        <v>117</v>
      </c>
      <c r="J19" s="14">
        <v>0.14</v>
      </c>
      <c r="K19" s="2">
        <v>0.166</v>
      </c>
      <c r="L19" s="52">
        <v>0</v>
      </c>
      <c r="M19" s="52"/>
      <c r="N19" s="14">
        <f t="shared" si="0"/>
        <v>0.14</v>
      </c>
      <c r="O19" s="14">
        <v>0</v>
      </c>
      <c r="P19" s="51">
        <f t="shared" si="1"/>
        <v>1</v>
      </c>
      <c r="Q19" s="14">
        <f t="shared" si="8"/>
        <v>0.86</v>
      </c>
      <c r="R19" s="13"/>
      <c r="S19" s="14">
        <v>0.23</v>
      </c>
      <c r="T19" s="22">
        <f t="shared" si="2"/>
        <v>0.37</v>
      </c>
      <c r="U19" s="22">
        <f t="shared" si="3"/>
        <v>0</v>
      </c>
      <c r="V19" s="23">
        <f t="shared" si="4"/>
        <v>0</v>
      </c>
      <c r="W19" s="22">
        <f t="shared" si="5"/>
        <v>0.37</v>
      </c>
      <c r="X19" s="22">
        <v>10</v>
      </c>
      <c r="Y19" s="24">
        <f t="shared" si="6"/>
        <v>1</v>
      </c>
      <c r="Z19" s="92">
        <f t="shared" si="7"/>
        <v>0.63</v>
      </c>
      <c r="AA19" s="13"/>
    </row>
    <row r="20" spans="1:27" s="53" customFormat="1" ht="15.75" customHeight="1">
      <c r="A20" s="49" t="s">
        <v>11</v>
      </c>
      <c r="B20" s="50" t="s">
        <v>28</v>
      </c>
      <c r="C20" s="51" t="s">
        <v>101</v>
      </c>
      <c r="D20" s="14" t="s">
        <v>118</v>
      </c>
      <c r="E20" s="51">
        <v>1.6</v>
      </c>
      <c r="F20" s="14" t="s">
        <v>119</v>
      </c>
      <c r="G20" s="51">
        <v>1</v>
      </c>
      <c r="H20" s="14" t="s">
        <v>117</v>
      </c>
      <c r="I20" s="14" t="s">
        <v>117</v>
      </c>
      <c r="J20" s="14">
        <v>0.1</v>
      </c>
      <c r="K20" s="2">
        <v>0.044</v>
      </c>
      <c r="L20" s="52">
        <v>0</v>
      </c>
      <c r="M20" s="52"/>
      <c r="N20" s="14">
        <f t="shared" si="0"/>
        <v>0.1</v>
      </c>
      <c r="O20" s="14">
        <v>0</v>
      </c>
      <c r="P20" s="51">
        <f t="shared" si="1"/>
        <v>1</v>
      </c>
      <c r="Q20" s="14">
        <f t="shared" si="8"/>
        <v>0.9</v>
      </c>
      <c r="R20" s="13"/>
      <c r="S20" s="14">
        <v>0.246</v>
      </c>
      <c r="T20" s="22">
        <f t="shared" si="2"/>
        <v>0.346</v>
      </c>
      <c r="U20" s="22">
        <f t="shared" si="3"/>
        <v>0</v>
      </c>
      <c r="V20" s="23">
        <f t="shared" si="4"/>
        <v>0</v>
      </c>
      <c r="W20" s="22">
        <f t="shared" si="5"/>
        <v>0.346</v>
      </c>
      <c r="X20" s="22">
        <v>11</v>
      </c>
      <c r="Y20" s="24">
        <f t="shared" si="6"/>
        <v>1</v>
      </c>
      <c r="Z20" s="92">
        <f t="shared" si="7"/>
        <v>0.654</v>
      </c>
      <c r="AA20" s="13"/>
    </row>
    <row r="21" spans="1:27" s="53" customFormat="1" ht="15.75" customHeight="1">
      <c r="A21" s="49" t="s">
        <v>12</v>
      </c>
      <c r="B21" s="50" t="s">
        <v>29</v>
      </c>
      <c r="C21" s="51" t="s">
        <v>89</v>
      </c>
      <c r="D21" s="14" t="s">
        <v>118</v>
      </c>
      <c r="E21" s="51">
        <v>1.6</v>
      </c>
      <c r="F21" s="14" t="s">
        <v>119</v>
      </c>
      <c r="G21" s="51">
        <v>1.6</v>
      </c>
      <c r="H21" s="14" t="s">
        <v>117</v>
      </c>
      <c r="I21" s="14" t="s">
        <v>117</v>
      </c>
      <c r="J21" s="14">
        <v>0.36</v>
      </c>
      <c r="K21" s="2">
        <v>0.377</v>
      </c>
      <c r="L21" s="52">
        <v>0</v>
      </c>
      <c r="M21" s="52"/>
      <c r="N21" s="14">
        <f t="shared" si="0"/>
        <v>0.36</v>
      </c>
      <c r="O21" s="14">
        <v>0</v>
      </c>
      <c r="P21" s="51">
        <f t="shared" si="1"/>
        <v>1.6</v>
      </c>
      <c r="Q21" s="14">
        <f t="shared" si="8"/>
        <v>1.2400000000000002</v>
      </c>
      <c r="R21" s="13"/>
      <c r="S21" s="14">
        <v>0.275</v>
      </c>
      <c r="T21" s="22">
        <f t="shared" si="2"/>
        <v>0.635</v>
      </c>
      <c r="U21" s="22">
        <f t="shared" si="3"/>
        <v>0</v>
      </c>
      <c r="V21" s="23">
        <f t="shared" si="4"/>
        <v>0</v>
      </c>
      <c r="W21" s="22">
        <f t="shared" si="5"/>
        <v>0.635</v>
      </c>
      <c r="X21" s="22">
        <v>12</v>
      </c>
      <c r="Y21" s="24">
        <f t="shared" si="6"/>
        <v>1.6</v>
      </c>
      <c r="Z21" s="92">
        <f t="shared" si="7"/>
        <v>0.9650000000000001</v>
      </c>
      <c r="AA21" s="13"/>
    </row>
    <row r="22" spans="1:27" s="53" customFormat="1" ht="15.75" customHeight="1">
      <c r="A22" s="49" t="s">
        <v>13</v>
      </c>
      <c r="B22" s="50" t="s">
        <v>30</v>
      </c>
      <c r="C22" s="51" t="s">
        <v>88</v>
      </c>
      <c r="D22" s="14" t="s">
        <v>118</v>
      </c>
      <c r="E22" s="51">
        <v>2.5</v>
      </c>
      <c r="F22" s="14" t="s">
        <v>119</v>
      </c>
      <c r="G22" s="51">
        <v>2.5</v>
      </c>
      <c r="H22" s="14" t="s">
        <v>117</v>
      </c>
      <c r="I22" s="14" t="s">
        <v>117</v>
      </c>
      <c r="J22" s="14">
        <v>0.45</v>
      </c>
      <c r="K22" s="2">
        <v>0.42</v>
      </c>
      <c r="L22" s="52">
        <v>0</v>
      </c>
      <c r="M22" s="52"/>
      <c r="N22" s="14">
        <f t="shared" si="0"/>
        <v>0.45</v>
      </c>
      <c r="O22" s="14">
        <v>0</v>
      </c>
      <c r="P22" s="51">
        <f t="shared" si="1"/>
        <v>2.5</v>
      </c>
      <c r="Q22" s="14">
        <f>P22-N22</f>
        <v>2.05</v>
      </c>
      <c r="R22" s="13"/>
      <c r="S22" s="14">
        <v>0.55</v>
      </c>
      <c r="T22" s="22">
        <f t="shared" si="2"/>
        <v>1</v>
      </c>
      <c r="U22" s="22">
        <f t="shared" si="3"/>
        <v>0</v>
      </c>
      <c r="V22" s="23">
        <f t="shared" si="4"/>
        <v>0</v>
      </c>
      <c r="W22" s="22">
        <f t="shared" si="5"/>
        <v>1</v>
      </c>
      <c r="X22" s="22">
        <v>13</v>
      </c>
      <c r="Y22" s="24">
        <f t="shared" si="6"/>
        <v>2.5</v>
      </c>
      <c r="Z22" s="92">
        <f t="shared" si="7"/>
        <v>1.5</v>
      </c>
      <c r="AA22" s="13"/>
    </row>
    <row r="23" spans="1:27" s="60" customFormat="1" ht="15.75" customHeight="1">
      <c r="A23" s="17"/>
      <c r="B23" s="55" t="s">
        <v>17</v>
      </c>
      <c r="C23" s="56">
        <f>D23</f>
        <v>101.99999999999996</v>
      </c>
      <c r="D23" s="57">
        <f>SUM(D9:I22)</f>
        <v>101.99999999999996</v>
      </c>
      <c r="E23" s="57"/>
      <c r="F23" s="57"/>
      <c r="G23" s="57"/>
      <c r="H23" s="57"/>
      <c r="I23" s="57"/>
      <c r="J23" s="58">
        <f>SUM(J9:J22)</f>
        <v>24.86</v>
      </c>
      <c r="K23" s="58"/>
      <c r="L23" s="59">
        <v>0</v>
      </c>
      <c r="M23" s="59"/>
      <c r="N23" s="58">
        <f>SUM(N9:N22)</f>
        <v>24.86</v>
      </c>
      <c r="O23" s="58">
        <v>0</v>
      </c>
      <c r="P23" s="58">
        <f>SUM(P9:P22)</f>
        <v>48.900000000000006</v>
      </c>
      <c r="Q23" s="58">
        <f>SUM(Q9:Q22)</f>
        <v>24.039999999999996</v>
      </c>
      <c r="R23" s="15"/>
      <c r="S23" s="16"/>
      <c r="T23" s="15"/>
      <c r="U23" s="15"/>
      <c r="V23" s="15"/>
      <c r="W23" s="17"/>
      <c r="X23" s="17"/>
      <c r="Y23" s="17"/>
      <c r="Z23" s="17"/>
      <c r="AA23" s="17"/>
    </row>
    <row r="24" spans="1:27" s="60" customFormat="1" ht="15.75" customHeight="1">
      <c r="A24" s="17"/>
      <c r="B24" s="55" t="s">
        <v>98</v>
      </c>
      <c r="C24" s="56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58">
        <f>Q9</f>
        <v>1.3599999999999994</v>
      </c>
      <c r="R24" s="15"/>
      <c r="S24" s="16"/>
      <c r="T24" s="15"/>
      <c r="U24" s="15"/>
      <c r="V24" s="15"/>
      <c r="W24" s="17"/>
      <c r="X24" s="17"/>
      <c r="Y24" s="17"/>
      <c r="Z24" s="17"/>
      <c r="AA24" s="17"/>
    </row>
    <row r="25" spans="1:27" ht="18" customHeight="1">
      <c r="A25" s="19"/>
      <c r="B25" s="55" t="s">
        <v>99</v>
      </c>
      <c r="C25" s="61"/>
      <c r="D25" s="62"/>
      <c r="E25" s="62"/>
      <c r="F25" s="62"/>
      <c r="G25" s="62"/>
      <c r="H25" s="62"/>
      <c r="I25" s="62"/>
      <c r="J25" s="19"/>
      <c r="K25" s="19"/>
      <c r="L25" s="62"/>
      <c r="M25" s="62"/>
      <c r="N25" s="19"/>
      <c r="O25" s="19"/>
      <c r="P25" s="19"/>
      <c r="Q25" s="58">
        <f>SUM(Q10:Q22)</f>
        <v>22.679999999999996</v>
      </c>
      <c r="R25" s="18"/>
      <c r="S25" s="63"/>
      <c r="T25" s="18"/>
      <c r="U25" s="18"/>
      <c r="V25" s="18"/>
      <c r="W25" s="19"/>
      <c r="X25" s="19"/>
      <c r="Y25" s="19"/>
      <c r="Z25" s="19"/>
      <c r="AA25" s="19"/>
    </row>
    <row r="26" spans="1:27" ht="18" customHeight="1">
      <c r="A26" s="64" t="s">
        <v>77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</row>
    <row r="27" spans="1:27" s="44" customFormat="1" ht="18" customHeight="1">
      <c r="A27" s="41" t="s">
        <v>96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3"/>
    </row>
    <row r="28" spans="1:27" s="69" customFormat="1" ht="18" customHeight="1">
      <c r="A28" s="106" t="s">
        <v>0</v>
      </c>
      <c r="B28" s="107" t="s">
        <v>31</v>
      </c>
      <c r="C28" s="96" t="s">
        <v>124</v>
      </c>
      <c r="D28" s="97" t="s">
        <v>118</v>
      </c>
      <c r="E28" s="96">
        <v>10</v>
      </c>
      <c r="F28" s="97" t="s">
        <v>119</v>
      </c>
      <c r="G28" s="96">
        <v>16</v>
      </c>
      <c r="H28" s="97" t="s">
        <v>117</v>
      </c>
      <c r="I28" s="97" t="s">
        <v>117</v>
      </c>
      <c r="J28" s="97">
        <v>14.46</v>
      </c>
      <c r="K28" s="98">
        <v>9.688</v>
      </c>
      <c r="L28" s="99">
        <v>0</v>
      </c>
      <c r="M28" s="99"/>
      <c r="N28" s="97">
        <f aca="true" t="shared" si="9" ref="N28:N43">J28</f>
        <v>14.46</v>
      </c>
      <c r="O28" s="97">
        <v>0</v>
      </c>
      <c r="P28" s="96">
        <f aca="true" t="shared" si="10" ref="P28:P43">MIN(D28:I28)</f>
        <v>10</v>
      </c>
      <c r="Q28" s="97">
        <f>P28-N28</f>
        <v>-4.460000000000001</v>
      </c>
      <c r="R28" s="108"/>
      <c r="S28" s="109">
        <v>4.09</v>
      </c>
      <c r="T28" s="101">
        <f>J28+S28</f>
        <v>18.55</v>
      </c>
      <c r="U28" s="101">
        <f>L28</f>
        <v>0</v>
      </c>
      <c r="V28" s="102">
        <f>M28</f>
        <v>0</v>
      </c>
      <c r="W28" s="101">
        <f>T28-U28</f>
        <v>18.55</v>
      </c>
      <c r="X28" s="101">
        <v>13</v>
      </c>
      <c r="Y28" s="103">
        <f>P28</f>
        <v>10</v>
      </c>
      <c r="Z28" s="104">
        <f>Y28-W28</f>
        <v>-8.55</v>
      </c>
      <c r="AA28" s="108"/>
    </row>
    <row r="29" spans="1:27" s="69" customFormat="1" ht="18" customHeight="1">
      <c r="A29" s="67" t="s">
        <v>1</v>
      </c>
      <c r="B29" s="68" t="s">
        <v>32</v>
      </c>
      <c r="C29" s="51" t="s">
        <v>90</v>
      </c>
      <c r="D29" s="14" t="s">
        <v>118</v>
      </c>
      <c r="E29" s="51">
        <v>6.3</v>
      </c>
      <c r="F29" s="14" t="s">
        <v>119</v>
      </c>
      <c r="G29" s="51">
        <v>6.3</v>
      </c>
      <c r="H29" s="14" t="s">
        <v>117</v>
      </c>
      <c r="I29" s="14" t="s">
        <v>117</v>
      </c>
      <c r="J29" s="14">
        <v>1.36</v>
      </c>
      <c r="K29" s="2">
        <v>1.222</v>
      </c>
      <c r="L29" s="52">
        <v>0</v>
      </c>
      <c r="M29" s="52"/>
      <c r="N29" s="14">
        <f t="shared" si="9"/>
        <v>1.36</v>
      </c>
      <c r="O29" s="14">
        <v>0</v>
      </c>
      <c r="P29" s="51">
        <f t="shared" si="10"/>
        <v>6.3</v>
      </c>
      <c r="Q29" s="14">
        <f aca="true" t="shared" si="11" ref="Q29:Q42">P29-N29</f>
        <v>4.9399999999999995</v>
      </c>
      <c r="R29" s="20"/>
      <c r="S29" s="21">
        <v>0.153</v>
      </c>
      <c r="T29" s="22">
        <f aca="true" t="shared" si="12" ref="T29:T43">J29+S29</f>
        <v>1.5130000000000001</v>
      </c>
      <c r="U29" s="22">
        <f aca="true" t="shared" si="13" ref="U29:U43">L29</f>
        <v>0</v>
      </c>
      <c r="V29" s="23">
        <f aca="true" t="shared" si="14" ref="V29:V43">M29</f>
        <v>0</v>
      </c>
      <c r="W29" s="22">
        <f aca="true" t="shared" si="15" ref="W29:W43">T29-U29</f>
        <v>1.5130000000000001</v>
      </c>
      <c r="X29" s="22">
        <v>14</v>
      </c>
      <c r="Y29" s="24">
        <f aca="true" t="shared" si="16" ref="Y29:Y43">P29</f>
        <v>6.3</v>
      </c>
      <c r="Z29" s="92">
        <f aca="true" t="shared" si="17" ref="Z29:Z43">Y29-W29</f>
        <v>4.787</v>
      </c>
      <c r="AA29" s="20"/>
    </row>
    <row r="30" spans="1:27" s="69" customFormat="1" ht="18" customHeight="1">
      <c r="A30" s="67" t="s">
        <v>2</v>
      </c>
      <c r="B30" s="68" t="s">
        <v>33</v>
      </c>
      <c r="C30" s="51" t="s">
        <v>104</v>
      </c>
      <c r="D30" s="14" t="s">
        <v>118</v>
      </c>
      <c r="E30" s="51">
        <v>10</v>
      </c>
      <c r="F30" s="14" t="s">
        <v>119</v>
      </c>
      <c r="G30" s="51">
        <v>10</v>
      </c>
      <c r="H30" s="14" t="s">
        <v>117</v>
      </c>
      <c r="I30" s="14" t="s">
        <v>117</v>
      </c>
      <c r="J30" s="14">
        <v>0.21</v>
      </c>
      <c r="K30" s="2">
        <v>0.044</v>
      </c>
      <c r="L30" s="52">
        <v>0</v>
      </c>
      <c r="M30" s="52"/>
      <c r="N30" s="14">
        <f t="shared" si="9"/>
        <v>0.21</v>
      </c>
      <c r="O30" s="14">
        <v>0</v>
      </c>
      <c r="P30" s="51">
        <f>MIN(D30:I30)</f>
        <v>10</v>
      </c>
      <c r="Q30" s="14">
        <f t="shared" si="11"/>
        <v>9.79</v>
      </c>
      <c r="R30" s="20"/>
      <c r="S30" s="21">
        <v>0.013</v>
      </c>
      <c r="T30" s="22">
        <f t="shared" si="12"/>
        <v>0.223</v>
      </c>
      <c r="U30" s="22">
        <f t="shared" si="13"/>
        <v>0</v>
      </c>
      <c r="V30" s="23">
        <f t="shared" si="14"/>
        <v>0</v>
      </c>
      <c r="W30" s="22">
        <f t="shared" si="15"/>
        <v>0.223</v>
      </c>
      <c r="X30" s="22">
        <v>15</v>
      </c>
      <c r="Y30" s="24">
        <f t="shared" si="16"/>
        <v>10</v>
      </c>
      <c r="Z30" s="92">
        <f t="shared" si="17"/>
        <v>9.777</v>
      </c>
      <c r="AA30" s="20"/>
    </row>
    <row r="31" spans="1:27" s="69" customFormat="1" ht="18" customHeight="1">
      <c r="A31" s="67" t="s">
        <v>3</v>
      </c>
      <c r="B31" s="68" t="s">
        <v>34</v>
      </c>
      <c r="C31" s="51" t="s">
        <v>104</v>
      </c>
      <c r="D31" s="14" t="s">
        <v>118</v>
      </c>
      <c r="E31" s="51">
        <v>10</v>
      </c>
      <c r="F31" s="14" t="s">
        <v>119</v>
      </c>
      <c r="G31" s="51">
        <v>10</v>
      </c>
      <c r="H31" s="14" t="s">
        <v>117</v>
      </c>
      <c r="I31" s="14" t="s">
        <v>117</v>
      </c>
      <c r="J31" s="14">
        <v>0.56</v>
      </c>
      <c r="K31" s="2">
        <v>0.577</v>
      </c>
      <c r="L31" s="52">
        <v>0</v>
      </c>
      <c r="M31" s="52"/>
      <c r="N31" s="14">
        <f t="shared" si="9"/>
        <v>0.56</v>
      </c>
      <c r="O31" s="14">
        <v>0</v>
      </c>
      <c r="P31" s="51">
        <f t="shared" si="10"/>
        <v>10</v>
      </c>
      <c r="Q31" s="14">
        <f t="shared" si="11"/>
        <v>9.44</v>
      </c>
      <c r="R31" s="20"/>
      <c r="S31" s="21">
        <v>0.649</v>
      </c>
      <c r="T31" s="22">
        <f t="shared" si="12"/>
        <v>1.209</v>
      </c>
      <c r="U31" s="22">
        <f t="shared" si="13"/>
        <v>0</v>
      </c>
      <c r="V31" s="23">
        <f t="shared" si="14"/>
        <v>0</v>
      </c>
      <c r="W31" s="22">
        <f t="shared" si="15"/>
        <v>1.209</v>
      </c>
      <c r="X31" s="22">
        <v>16</v>
      </c>
      <c r="Y31" s="24">
        <f t="shared" si="16"/>
        <v>10</v>
      </c>
      <c r="Z31" s="92">
        <f t="shared" si="17"/>
        <v>8.791</v>
      </c>
      <c r="AA31" s="20"/>
    </row>
    <row r="32" spans="1:27" s="69" customFormat="1" ht="18" customHeight="1">
      <c r="A32" s="67" t="s">
        <v>4</v>
      </c>
      <c r="B32" s="68" t="s">
        <v>35</v>
      </c>
      <c r="C32" s="51" t="s">
        <v>89</v>
      </c>
      <c r="D32" s="14" t="s">
        <v>118</v>
      </c>
      <c r="E32" s="51">
        <v>1.6</v>
      </c>
      <c r="F32" s="14" t="s">
        <v>119</v>
      </c>
      <c r="G32" s="51">
        <v>1.6</v>
      </c>
      <c r="H32" s="14" t="s">
        <v>117</v>
      </c>
      <c r="I32" s="14" t="s">
        <v>117</v>
      </c>
      <c r="J32" s="14">
        <v>0.04</v>
      </c>
      <c r="K32" s="2">
        <v>0.055</v>
      </c>
      <c r="L32" s="52">
        <v>0</v>
      </c>
      <c r="M32" s="52"/>
      <c r="N32" s="14">
        <f t="shared" si="9"/>
        <v>0.04</v>
      </c>
      <c r="O32" s="14">
        <v>0</v>
      </c>
      <c r="P32" s="51">
        <f t="shared" si="10"/>
        <v>1.6</v>
      </c>
      <c r="Q32" s="14">
        <f t="shared" si="11"/>
        <v>1.56</v>
      </c>
      <c r="R32" s="20"/>
      <c r="S32" s="21">
        <v>0</v>
      </c>
      <c r="T32" s="22">
        <f t="shared" si="12"/>
        <v>0.04</v>
      </c>
      <c r="U32" s="22">
        <f t="shared" si="13"/>
        <v>0</v>
      </c>
      <c r="V32" s="23">
        <f t="shared" si="14"/>
        <v>0</v>
      </c>
      <c r="W32" s="22">
        <f t="shared" si="15"/>
        <v>0.04</v>
      </c>
      <c r="X32" s="22">
        <v>17</v>
      </c>
      <c r="Y32" s="24">
        <f t="shared" si="16"/>
        <v>1.6</v>
      </c>
      <c r="Z32" s="92">
        <f t="shared" si="17"/>
        <v>1.56</v>
      </c>
      <c r="AA32" s="20"/>
    </row>
    <row r="33" spans="1:27" s="69" customFormat="1" ht="18" customHeight="1">
      <c r="A33" s="67" t="s">
        <v>5</v>
      </c>
      <c r="B33" s="68" t="s">
        <v>36</v>
      </c>
      <c r="C33" s="51" t="s">
        <v>93</v>
      </c>
      <c r="D33" s="14" t="s">
        <v>118</v>
      </c>
      <c r="E33" s="51">
        <v>2.5</v>
      </c>
      <c r="F33" s="14" t="s">
        <v>119</v>
      </c>
      <c r="G33" s="51">
        <v>1.6</v>
      </c>
      <c r="H33" s="14" t="s">
        <v>117</v>
      </c>
      <c r="I33" s="14" t="s">
        <v>117</v>
      </c>
      <c r="J33" s="14">
        <v>0.24</v>
      </c>
      <c r="K33" s="2">
        <v>0.333</v>
      </c>
      <c r="L33" s="52">
        <v>0</v>
      </c>
      <c r="M33" s="52"/>
      <c r="N33" s="14">
        <f t="shared" si="9"/>
        <v>0.24</v>
      </c>
      <c r="O33" s="14">
        <v>0</v>
      </c>
      <c r="P33" s="51">
        <f t="shared" si="10"/>
        <v>1.6</v>
      </c>
      <c r="Q33" s="14">
        <f t="shared" si="11"/>
        <v>1.36</v>
      </c>
      <c r="R33" s="20"/>
      <c r="S33" s="21">
        <v>0.027</v>
      </c>
      <c r="T33" s="22">
        <f t="shared" si="12"/>
        <v>0.267</v>
      </c>
      <c r="U33" s="22">
        <f t="shared" si="13"/>
        <v>0</v>
      </c>
      <c r="V33" s="23">
        <f t="shared" si="14"/>
        <v>0</v>
      </c>
      <c r="W33" s="22">
        <f t="shared" si="15"/>
        <v>0.267</v>
      </c>
      <c r="X33" s="22">
        <v>18</v>
      </c>
      <c r="Y33" s="24">
        <f t="shared" si="16"/>
        <v>1.6</v>
      </c>
      <c r="Z33" s="92">
        <f t="shared" si="17"/>
        <v>1.3330000000000002</v>
      </c>
      <c r="AA33" s="20"/>
    </row>
    <row r="34" spans="1:27" s="69" customFormat="1" ht="18" customHeight="1">
      <c r="A34" s="67" t="s">
        <v>6</v>
      </c>
      <c r="B34" s="68" t="s">
        <v>37</v>
      </c>
      <c r="C34" s="51" t="s">
        <v>105</v>
      </c>
      <c r="D34" s="14" t="s">
        <v>118</v>
      </c>
      <c r="E34" s="51">
        <v>1</v>
      </c>
      <c r="F34" s="14" t="s">
        <v>119</v>
      </c>
      <c r="G34" s="51">
        <v>2.5</v>
      </c>
      <c r="H34" s="14" t="s">
        <v>117</v>
      </c>
      <c r="I34" s="14" t="s">
        <v>117</v>
      </c>
      <c r="J34" s="14">
        <v>0.32</v>
      </c>
      <c r="K34" s="2">
        <v>0.355</v>
      </c>
      <c r="L34" s="52">
        <v>0</v>
      </c>
      <c r="M34" s="52"/>
      <c r="N34" s="14">
        <f t="shared" si="9"/>
        <v>0.32</v>
      </c>
      <c r="O34" s="14">
        <v>0</v>
      </c>
      <c r="P34" s="51">
        <f t="shared" si="10"/>
        <v>1</v>
      </c>
      <c r="Q34" s="14">
        <f t="shared" si="11"/>
        <v>0.6799999999999999</v>
      </c>
      <c r="R34" s="20"/>
      <c r="S34" s="21">
        <v>0.071</v>
      </c>
      <c r="T34" s="22">
        <f t="shared" si="12"/>
        <v>0.391</v>
      </c>
      <c r="U34" s="22">
        <f t="shared" si="13"/>
        <v>0</v>
      </c>
      <c r="V34" s="23">
        <f t="shared" si="14"/>
        <v>0</v>
      </c>
      <c r="W34" s="22">
        <f t="shared" si="15"/>
        <v>0.391</v>
      </c>
      <c r="X34" s="22">
        <v>19</v>
      </c>
      <c r="Y34" s="24">
        <f t="shared" si="16"/>
        <v>1</v>
      </c>
      <c r="Z34" s="92">
        <f t="shared" si="17"/>
        <v>0.609</v>
      </c>
      <c r="AA34" s="20"/>
    </row>
    <row r="35" spans="1:27" s="69" customFormat="1" ht="18" customHeight="1">
      <c r="A35" s="67" t="s">
        <v>7</v>
      </c>
      <c r="B35" s="68" t="s">
        <v>38</v>
      </c>
      <c r="C35" s="51" t="s">
        <v>106</v>
      </c>
      <c r="D35" s="14" t="s">
        <v>118</v>
      </c>
      <c r="E35" s="51">
        <v>2.5</v>
      </c>
      <c r="F35" s="14" t="s">
        <v>119</v>
      </c>
      <c r="G35" s="51">
        <v>1</v>
      </c>
      <c r="H35" s="14" t="s">
        <v>117</v>
      </c>
      <c r="I35" s="14" t="s">
        <v>117</v>
      </c>
      <c r="J35" s="14">
        <v>0.45</v>
      </c>
      <c r="K35" s="2">
        <v>0.055</v>
      </c>
      <c r="L35" s="52">
        <v>0</v>
      </c>
      <c r="M35" s="52"/>
      <c r="N35" s="14">
        <f t="shared" si="9"/>
        <v>0.45</v>
      </c>
      <c r="O35" s="14">
        <v>0</v>
      </c>
      <c r="P35" s="51">
        <f t="shared" si="10"/>
        <v>1</v>
      </c>
      <c r="Q35" s="14">
        <f t="shared" si="11"/>
        <v>0.55</v>
      </c>
      <c r="R35" s="20"/>
      <c r="S35" s="21">
        <v>0.102</v>
      </c>
      <c r="T35" s="22">
        <f t="shared" si="12"/>
        <v>0.552</v>
      </c>
      <c r="U35" s="22">
        <f t="shared" si="13"/>
        <v>0</v>
      </c>
      <c r="V35" s="23">
        <f t="shared" si="14"/>
        <v>0</v>
      </c>
      <c r="W35" s="22">
        <f t="shared" si="15"/>
        <v>0.552</v>
      </c>
      <c r="X35" s="22">
        <v>20</v>
      </c>
      <c r="Y35" s="24">
        <f t="shared" si="16"/>
        <v>1</v>
      </c>
      <c r="Z35" s="92">
        <f t="shared" si="17"/>
        <v>0.44799999999999995</v>
      </c>
      <c r="AA35" s="20"/>
    </row>
    <row r="36" spans="1:27" s="69" customFormat="1" ht="18" customHeight="1">
      <c r="A36" s="106" t="s">
        <v>8</v>
      </c>
      <c r="B36" s="107" t="s">
        <v>39</v>
      </c>
      <c r="C36" s="96" t="s">
        <v>107</v>
      </c>
      <c r="D36" s="97" t="s">
        <v>118</v>
      </c>
      <c r="E36" s="96">
        <v>4</v>
      </c>
      <c r="F36" s="97" t="s">
        <v>119</v>
      </c>
      <c r="G36" s="96">
        <v>2.5</v>
      </c>
      <c r="H36" s="97" t="s">
        <v>117</v>
      </c>
      <c r="I36" s="97" t="s">
        <v>117</v>
      </c>
      <c r="J36" s="97">
        <v>1.08</v>
      </c>
      <c r="K36" s="98">
        <v>0.866</v>
      </c>
      <c r="L36" s="99">
        <v>0</v>
      </c>
      <c r="M36" s="99"/>
      <c r="N36" s="97">
        <f t="shared" si="9"/>
        <v>1.08</v>
      </c>
      <c r="O36" s="97">
        <v>0</v>
      </c>
      <c r="P36" s="96">
        <f t="shared" si="10"/>
        <v>2.5</v>
      </c>
      <c r="Q36" s="97">
        <f t="shared" si="11"/>
        <v>1.42</v>
      </c>
      <c r="R36" s="108"/>
      <c r="S36" s="109">
        <v>2.008</v>
      </c>
      <c r="T36" s="101">
        <f t="shared" si="12"/>
        <v>3.088</v>
      </c>
      <c r="U36" s="101">
        <f t="shared" si="13"/>
        <v>0</v>
      </c>
      <c r="V36" s="102">
        <f t="shared" si="14"/>
        <v>0</v>
      </c>
      <c r="W36" s="101">
        <f t="shared" si="15"/>
        <v>3.088</v>
      </c>
      <c r="X36" s="101">
        <v>21</v>
      </c>
      <c r="Y36" s="103">
        <f t="shared" si="16"/>
        <v>2.5</v>
      </c>
      <c r="Z36" s="104">
        <f t="shared" si="17"/>
        <v>-0.5880000000000001</v>
      </c>
      <c r="AA36" s="108"/>
    </row>
    <row r="37" spans="1:27" s="69" customFormat="1" ht="18" customHeight="1">
      <c r="A37" s="67" t="s">
        <v>9</v>
      </c>
      <c r="B37" s="68" t="s">
        <v>40</v>
      </c>
      <c r="C37" s="51" t="s">
        <v>94</v>
      </c>
      <c r="D37" s="14" t="s">
        <v>118</v>
      </c>
      <c r="E37" s="51">
        <v>1.8</v>
      </c>
      <c r="F37" s="14" t="s">
        <v>119</v>
      </c>
      <c r="G37" s="51">
        <v>2.5</v>
      </c>
      <c r="H37" s="14" t="s">
        <v>117</v>
      </c>
      <c r="I37" s="14" t="s">
        <v>117</v>
      </c>
      <c r="J37" s="14">
        <v>0.56</v>
      </c>
      <c r="K37" s="2">
        <v>0.977</v>
      </c>
      <c r="L37" s="52">
        <v>0</v>
      </c>
      <c r="M37" s="52"/>
      <c r="N37" s="14">
        <f t="shared" si="9"/>
        <v>0.56</v>
      </c>
      <c r="O37" s="14">
        <v>0</v>
      </c>
      <c r="P37" s="51">
        <f t="shared" si="10"/>
        <v>1.8</v>
      </c>
      <c r="Q37" s="14">
        <f t="shared" si="11"/>
        <v>1.24</v>
      </c>
      <c r="R37" s="20"/>
      <c r="S37" s="21">
        <v>0.062</v>
      </c>
      <c r="T37" s="22">
        <f t="shared" si="12"/>
        <v>0.6220000000000001</v>
      </c>
      <c r="U37" s="22">
        <f t="shared" si="13"/>
        <v>0</v>
      </c>
      <c r="V37" s="23">
        <f t="shared" si="14"/>
        <v>0</v>
      </c>
      <c r="W37" s="22">
        <f t="shared" si="15"/>
        <v>0.6220000000000001</v>
      </c>
      <c r="X37" s="22">
        <v>22</v>
      </c>
      <c r="Y37" s="24">
        <f t="shared" si="16"/>
        <v>1.8</v>
      </c>
      <c r="Z37" s="92">
        <f t="shared" si="17"/>
        <v>1.178</v>
      </c>
      <c r="AA37" s="20"/>
    </row>
    <row r="38" spans="1:27" s="69" customFormat="1" ht="18" customHeight="1">
      <c r="A38" s="67" t="s">
        <v>10</v>
      </c>
      <c r="B38" s="68" t="s">
        <v>41</v>
      </c>
      <c r="C38" s="51" t="s">
        <v>89</v>
      </c>
      <c r="D38" s="14" t="s">
        <v>118</v>
      </c>
      <c r="E38" s="51">
        <v>1.6</v>
      </c>
      <c r="F38" s="14" t="s">
        <v>119</v>
      </c>
      <c r="G38" s="51">
        <v>1.6</v>
      </c>
      <c r="H38" s="14" t="s">
        <v>117</v>
      </c>
      <c r="I38" s="14" t="s">
        <v>117</v>
      </c>
      <c r="J38" s="14">
        <v>0.44</v>
      </c>
      <c r="K38" s="2">
        <v>0.733</v>
      </c>
      <c r="L38" s="52">
        <v>0</v>
      </c>
      <c r="M38" s="52"/>
      <c r="N38" s="14">
        <f t="shared" si="9"/>
        <v>0.44</v>
      </c>
      <c r="O38" s="14">
        <v>0</v>
      </c>
      <c r="P38" s="51">
        <f t="shared" si="10"/>
        <v>1.6</v>
      </c>
      <c r="Q38" s="14">
        <f t="shared" si="11"/>
        <v>1.1600000000000001</v>
      </c>
      <c r="R38" s="20"/>
      <c r="S38" s="21">
        <v>0.13</v>
      </c>
      <c r="T38" s="22">
        <f t="shared" si="12"/>
        <v>0.5700000000000001</v>
      </c>
      <c r="U38" s="22">
        <f t="shared" si="13"/>
        <v>0</v>
      </c>
      <c r="V38" s="23">
        <f t="shared" si="14"/>
        <v>0</v>
      </c>
      <c r="W38" s="22">
        <f t="shared" si="15"/>
        <v>0.5700000000000001</v>
      </c>
      <c r="X38" s="22">
        <v>23</v>
      </c>
      <c r="Y38" s="24">
        <f t="shared" si="16"/>
        <v>1.6</v>
      </c>
      <c r="Z38" s="92">
        <f t="shared" si="17"/>
        <v>1.03</v>
      </c>
      <c r="AA38" s="20"/>
    </row>
    <row r="39" spans="1:27" s="69" customFormat="1" ht="18" customHeight="1">
      <c r="A39" s="67" t="s">
        <v>11</v>
      </c>
      <c r="B39" s="68" t="s">
        <v>42</v>
      </c>
      <c r="C39" s="51" t="s">
        <v>108</v>
      </c>
      <c r="D39" s="14" t="s">
        <v>118</v>
      </c>
      <c r="E39" s="51">
        <v>4</v>
      </c>
      <c r="F39" s="14" t="s">
        <v>119</v>
      </c>
      <c r="G39" s="51">
        <v>1.6</v>
      </c>
      <c r="H39" s="14" t="s">
        <v>117</v>
      </c>
      <c r="I39" s="14" t="s">
        <v>117</v>
      </c>
      <c r="J39" s="14">
        <v>0.11</v>
      </c>
      <c r="K39" s="2">
        <v>0.088</v>
      </c>
      <c r="L39" s="52">
        <v>0</v>
      </c>
      <c r="M39" s="52"/>
      <c r="N39" s="14">
        <f t="shared" si="9"/>
        <v>0.11</v>
      </c>
      <c r="O39" s="14">
        <v>0</v>
      </c>
      <c r="P39" s="51">
        <f t="shared" si="10"/>
        <v>1.6</v>
      </c>
      <c r="Q39" s="14">
        <f t="shared" si="11"/>
        <v>1.49</v>
      </c>
      <c r="R39" s="20"/>
      <c r="S39" s="21">
        <v>0.026</v>
      </c>
      <c r="T39" s="22">
        <f t="shared" si="12"/>
        <v>0.136</v>
      </c>
      <c r="U39" s="22">
        <f t="shared" si="13"/>
        <v>0</v>
      </c>
      <c r="V39" s="23">
        <f t="shared" si="14"/>
        <v>0</v>
      </c>
      <c r="W39" s="22">
        <f t="shared" si="15"/>
        <v>0.136</v>
      </c>
      <c r="X39" s="22">
        <v>24</v>
      </c>
      <c r="Y39" s="24">
        <f t="shared" si="16"/>
        <v>1.6</v>
      </c>
      <c r="Z39" s="92">
        <f t="shared" si="17"/>
        <v>1.464</v>
      </c>
      <c r="AA39" s="20"/>
    </row>
    <row r="40" spans="1:27" s="69" customFormat="1" ht="18" customHeight="1">
      <c r="A40" s="67" t="s">
        <v>12</v>
      </c>
      <c r="B40" s="68" t="s">
        <v>43</v>
      </c>
      <c r="C40" s="51" t="s">
        <v>89</v>
      </c>
      <c r="D40" s="14" t="s">
        <v>118</v>
      </c>
      <c r="E40" s="51">
        <v>1.6</v>
      </c>
      <c r="F40" s="14" t="s">
        <v>119</v>
      </c>
      <c r="G40" s="51">
        <v>1.6</v>
      </c>
      <c r="H40" s="14" t="s">
        <v>117</v>
      </c>
      <c r="I40" s="14" t="s">
        <v>117</v>
      </c>
      <c r="J40" s="14">
        <v>0.23</v>
      </c>
      <c r="K40" s="2">
        <v>0.188</v>
      </c>
      <c r="L40" s="52">
        <v>0</v>
      </c>
      <c r="M40" s="52"/>
      <c r="N40" s="14">
        <f t="shared" si="9"/>
        <v>0.23</v>
      </c>
      <c r="O40" s="14">
        <v>0</v>
      </c>
      <c r="P40" s="51">
        <f t="shared" si="10"/>
        <v>1.6</v>
      </c>
      <c r="Q40" s="14">
        <f t="shared" si="11"/>
        <v>1.37</v>
      </c>
      <c r="R40" s="20"/>
      <c r="S40" s="21">
        <v>0.016</v>
      </c>
      <c r="T40" s="22">
        <f t="shared" si="12"/>
        <v>0.246</v>
      </c>
      <c r="U40" s="22">
        <f t="shared" si="13"/>
        <v>0</v>
      </c>
      <c r="V40" s="23">
        <f t="shared" si="14"/>
        <v>0</v>
      </c>
      <c r="W40" s="22">
        <f t="shared" si="15"/>
        <v>0.246</v>
      </c>
      <c r="X40" s="22">
        <v>25</v>
      </c>
      <c r="Y40" s="24">
        <f t="shared" si="16"/>
        <v>1.6</v>
      </c>
      <c r="Z40" s="92">
        <f t="shared" si="17"/>
        <v>1.354</v>
      </c>
      <c r="AA40" s="20"/>
    </row>
    <row r="41" spans="1:27" s="69" customFormat="1" ht="18" customHeight="1">
      <c r="A41" s="67" t="s">
        <v>13</v>
      </c>
      <c r="B41" s="68" t="s">
        <v>44</v>
      </c>
      <c r="C41" s="51" t="s">
        <v>101</v>
      </c>
      <c r="D41" s="14" t="s">
        <v>118</v>
      </c>
      <c r="E41" s="51">
        <v>1.6</v>
      </c>
      <c r="F41" s="14" t="s">
        <v>119</v>
      </c>
      <c r="G41" s="51">
        <v>1</v>
      </c>
      <c r="H41" s="14" t="s">
        <v>117</v>
      </c>
      <c r="I41" s="14" t="s">
        <v>117</v>
      </c>
      <c r="J41" s="14">
        <v>0.26</v>
      </c>
      <c r="K41" s="2">
        <v>0.233</v>
      </c>
      <c r="L41" s="52">
        <v>0</v>
      </c>
      <c r="M41" s="52"/>
      <c r="N41" s="14">
        <f t="shared" si="9"/>
        <v>0.26</v>
      </c>
      <c r="O41" s="14">
        <v>0</v>
      </c>
      <c r="P41" s="51">
        <f t="shared" si="10"/>
        <v>1</v>
      </c>
      <c r="Q41" s="14">
        <f t="shared" si="11"/>
        <v>0.74</v>
      </c>
      <c r="R41" s="20"/>
      <c r="S41" s="21">
        <v>0.051</v>
      </c>
      <c r="T41" s="22">
        <f t="shared" si="12"/>
        <v>0.311</v>
      </c>
      <c r="U41" s="22">
        <f t="shared" si="13"/>
        <v>0</v>
      </c>
      <c r="V41" s="23">
        <f t="shared" si="14"/>
        <v>0</v>
      </c>
      <c r="W41" s="22">
        <f t="shared" si="15"/>
        <v>0.311</v>
      </c>
      <c r="X41" s="22">
        <v>26</v>
      </c>
      <c r="Y41" s="24">
        <f t="shared" si="16"/>
        <v>1</v>
      </c>
      <c r="Z41" s="92">
        <f t="shared" si="17"/>
        <v>0.6890000000000001</v>
      </c>
      <c r="AA41" s="20"/>
    </row>
    <row r="42" spans="1:27" s="69" customFormat="1" ht="18" customHeight="1">
      <c r="A42" s="67" t="s">
        <v>14</v>
      </c>
      <c r="B42" s="68" t="s">
        <v>45</v>
      </c>
      <c r="C42" s="51" t="s">
        <v>88</v>
      </c>
      <c r="D42" s="14" t="s">
        <v>118</v>
      </c>
      <c r="E42" s="51">
        <v>2.5</v>
      </c>
      <c r="F42" s="14" t="s">
        <v>119</v>
      </c>
      <c r="G42" s="51">
        <v>2.5</v>
      </c>
      <c r="H42" s="14" t="s">
        <v>117</v>
      </c>
      <c r="I42" s="14" t="s">
        <v>117</v>
      </c>
      <c r="J42" s="14">
        <v>0.03</v>
      </c>
      <c r="K42" s="2">
        <v>0.111</v>
      </c>
      <c r="L42" s="52">
        <v>0</v>
      </c>
      <c r="M42" s="52"/>
      <c r="N42" s="14">
        <f t="shared" si="9"/>
        <v>0.03</v>
      </c>
      <c r="O42" s="14">
        <v>0</v>
      </c>
      <c r="P42" s="51">
        <f t="shared" si="10"/>
        <v>2.5</v>
      </c>
      <c r="Q42" s="14">
        <f t="shared" si="11"/>
        <v>2.47</v>
      </c>
      <c r="R42" s="20"/>
      <c r="S42" s="21">
        <v>0.033</v>
      </c>
      <c r="T42" s="22">
        <f t="shared" si="12"/>
        <v>0.063</v>
      </c>
      <c r="U42" s="22">
        <f t="shared" si="13"/>
        <v>0</v>
      </c>
      <c r="V42" s="23">
        <f t="shared" si="14"/>
        <v>0</v>
      </c>
      <c r="W42" s="22">
        <f t="shared" si="15"/>
        <v>0.063</v>
      </c>
      <c r="X42" s="22">
        <v>27</v>
      </c>
      <c r="Y42" s="24">
        <f t="shared" si="16"/>
        <v>2.5</v>
      </c>
      <c r="Z42" s="92">
        <f t="shared" si="17"/>
        <v>2.437</v>
      </c>
      <c r="AA42" s="20"/>
    </row>
    <row r="43" spans="1:27" s="69" customFormat="1" ht="18" customHeight="1">
      <c r="A43" s="67" t="s">
        <v>15</v>
      </c>
      <c r="B43" s="68" t="s">
        <v>46</v>
      </c>
      <c r="C43" s="51" t="s">
        <v>109</v>
      </c>
      <c r="D43" s="14" t="s">
        <v>118</v>
      </c>
      <c r="E43" s="51">
        <v>4</v>
      </c>
      <c r="F43" s="14" t="s">
        <v>119</v>
      </c>
      <c r="G43" s="51">
        <v>4</v>
      </c>
      <c r="H43" s="14" t="s">
        <v>117</v>
      </c>
      <c r="I43" s="14" t="s">
        <v>117</v>
      </c>
      <c r="J43" s="14">
        <v>2.13</v>
      </c>
      <c r="K43" s="2">
        <v>0.544</v>
      </c>
      <c r="L43" s="52">
        <v>0</v>
      </c>
      <c r="M43" s="52"/>
      <c r="N43" s="14">
        <f t="shared" si="9"/>
        <v>2.13</v>
      </c>
      <c r="O43" s="14">
        <v>0</v>
      </c>
      <c r="P43" s="51">
        <f t="shared" si="10"/>
        <v>4</v>
      </c>
      <c r="Q43" s="14">
        <f>P43-N43</f>
        <v>1.87</v>
      </c>
      <c r="R43" s="20"/>
      <c r="S43" s="21">
        <v>0.87</v>
      </c>
      <c r="T43" s="22">
        <f t="shared" si="12"/>
        <v>3</v>
      </c>
      <c r="U43" s="22">
        <f t="shared" si="13"/>
        <v>0</v>
      </c>
      <c r="V43" s="23">
        <f t="shared" si="14"/>
        <v>0</v>
      </c>
      <c r="W43" s="22">
        <f t="shared" si="15"/>
        <v>3</v>
      </c>
      <c r="X43" s="22">
        <v>28</v>
      </c>
      <c r="Y43" s="24">
        <f t="shared" si="16"/>
        <v>4</v>
      </c>
      <c r="Z43" s="92">
        <f t="shared" si="17"/>
        <v>1</v>
      </c>
      <c r="AA43" s="20"/>
    </row>
    <row r="44" spans="1:27" ht="18" customHeight="1">
      <c r="A44" s="70"/>
      <c r="B44" s="71" t="s">
        <v>17</v>
      </c>
      <c r="C44" s="56">
        <f>D44</f>
        <v>131.29999999999995</v>
      </c>
      <c r="D44" s="59">
        <f>SUM(D28:I43)</f>
        <v>131.29999999999995</v>
      </c>
      <c r="E44" s="59"/>
      <c r="F44" s="59"/>
      <c r="G44" s="59"/>
      <c r="H44" s="59"/>
      <c r="I44" s="59"/>
      <c r="J44" s="72">
        <f>SUM(J28:J43)</f>
        <v>22.48</v>
      </c>
      <c r="K44" s="72"/>
      <c r="L44" s="59">
        <v>0</v>
      </c>
      <c r="M44" s="59"/>
      <c r="N44" s="72">
        <f>SUM(N28:N43)</f>
        <v>22.48</v>
      </c>
      <c r="O44" s="72">
        <f>SUM(O28:O43)</f>
        <v>0</v>
      </c>
      <c r="P44" s="72">
        <f>SUM(P28:P43)</f>
        <v>58.1</v>
      </c>
      <c r="Q44" s="72">
        <f>SUM(Q28:Q43)</f>
        <v>35.61999999999999</v>
      </c>
      <c r="R44" s="18"/>
      <c r="S44" s="63"/>
      <c r="T44" s="18"/>
      <c r="U44" s="18"/>
      <c r="V44" s="18"/>
      <c r="W44" s="19"/>
      <c r="X44" s="19"/>
      <c r="Y44" s="19"/>
      <c r="Z44" s="19"/>
      <c r="AA44" s="19"/>
    </row>
    <row r="45" spans="1:27" s="60" customFormat="1" ht="15.75" customHeight="1">
      <c r="A45" s="17"/>
      <c r="B45" s="55" t="s">
        <v>98</v>
      </c>
      <c r="C45" s="56"/>
      <c r="D45" s="59"/>
      <c r="E45" s="59"/>
      <c r="F45" s="59"/>
      <c r="G45" s="59"/>
      <c r="H45" s="59"/>
      <c r="I45" s="59"/>
      <c r="J45" s="58"/>
      <c r="K45" s="58"/>
      <c r="L45" s="58"/>
      <c r="M45" s="58"/>
      <c r="N45" s="58"/>
      <c r="O45" s="58"/>
      <c r="P45" s="58"/>
      <c r="Q45" s="58"/>
      <c r="R45" s="15"/>
      <c r="S45" s="16"/>
      <c r="T45" s="15"/>
      <c r="U45" s="15"/>
      <c r="V45" s="15"/>
      <c r="W45" s="17"/>
      <c r="X45" s="17"/>
      <c r="Y45" s="17"/>
      <c r="Z45" s="17"/>
      <c r="AA45" s="17"/>
    </row>
    <row r="46" spans="1:27" ht="18" customHeight="1">
      <c r="A46" s="19"/>
      <c r="B46" s="55" t="s">
        <v>99</v>
      </c>
      <c r="C46" s="61"/>
      <c r="D46" s="62"/>
      <c r="E46" s="62"/>
      <c r="F46" s="62"/>
      <c r="G46" s="62"/>
      <c r="H46" s="62"/>
      <c r="I46" s="62"/>
      <c r="J46" s="19"/>
      <c r="K46" s="19"/>
      <c r="L46" s="62"/>
      <c r="M46" s="62"/>
      <c r="N46" s="19"/>
      <c r="O46" s="19"/>
      <c r="P46" s="19"/>
      <c r="Q46" s="58">
        <f>Q44</f>
        <v>35.61999999999999</v>
      </c>
      <c r="R46" s="18"/>
      <c r="S46" s="63"/>
      <c r="T46" s="18"/>
      <c r="U46" s="18"/>
      <c r="V46" s="18"/>
      <c r="W46" s="19"/>
      <c r="X46" s="19"/>
      <c r="Y46" s="19"/>
      <c r="Z46" s="19"/>
      <c r="AA46" s="19"/>
    </row>
    <row r="47" spans="1:27" ht="18" customHeight="1">
      <c r="A47" s="64" t="s">
        <v>76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6"/>
    </row>
    <row r="48" spans="1:27" s="44" customFormat="1" ht="18" customHeight="1">
      <c r="A48" s="41" t="s">
        <v>96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3"/>
    </row>
    <row r="49" spans="1:27" s="69" customFormat="1" ht="18" customHeight="1">
      <c r="A49" s="49" t="s">
        <v>0</v>
      </c>
      <c r="B49" s="50" t="s">
        <v>47</v>
      </c>
      <c r="C49" s="51" t="s">
        <v>110</v>
      </c>
      <c r="D49" s="14" t="s">
        <v>118</v>
      </c>
      <c r="E49" s="51">
        <v>10</v>
      </c>
      <c r="F49" s="14" t="s">
        <v>119</v>
      </c>
      <c r="G49" s="51">
        <v>10</v>
      </c>
      <c r="H49" s="14" t="s">
        <v>120</v>
      </c>
      <c r="I49" s="51">
        <v>4</v>
      </c>
      <c r="J49" s="14">
        <v>5.28</v>
      </c>
      <c r="K49" s="2">
        <v>5.633</v>
      </c>
      <c r="L49" s="52">
        <v>0</v>
      </c>
      <c r="M49" s="52"/>
      <c r="N49" s="14">
        <f aca="true" t="shared" si="18" ref="N49:N61">J49</f>
        <v>5.28</v>
      </c>
      <c r="O49" s="14">
        <v>0</v>
      </c>
      <c r="P49" s="51">
        <f>MIN(D49:G49)</f>
        <v>10</v>
      </c>
      <c r="Q49" s="73">
        <f>P49-N49</f>
        <v>4.72</v>
      </c>
      <c r="R49" s="20"/>
      <c r="S49" s="21">
        <v>1.766</v>
      </c>
      <c r="T49" s="22">
        <f>J49+S49</f>
        <v>7.046</v>
      </c>
      <c r="U49" s="22">
        <f>L49</f>
        <v>0</v>
      </c>
      <c r="V49" s="23">
        <f>M49</f>
        <v>0</v>
      </c>
      <c r="W49" s="22">
        <f>T49-U49</f>
        <v>7.046</v>
      </c>
      <c r="X49" s="22">
        <v>28</v>
      </c>
      <c r="Y49" s="24">
        <f>P49</f>
        <v>10</v>
      </c>
      <c r="Z49" s="92">
        <f>Y49-W49</f>
        <v>2.9539999999999997</v>
      </c>
      <c r="AA49" s="20"/>
    </row>
    <row r="50" spans="1:27" s="69" customFormat="1" ht="18" customHeight="1">
      <c r="A50" s="94" t="s">
        <v>1</v>
      </c>
      <c r="B50" s="95" t="s">
        <v>48</v>
      </c>
      <c r="C50" s="96" t="s">
        <v>125</v>
      </c>
      <c r="D50" s="97" t="s">
        <v>118</v>
      </c>
      <c r="E50" s="96">
        <v>6.3</v>
      </c>
      <c r="F50" s="97" t="s">
        <v>119</v>
      </c>
      <c r="G50" s="96">
        <v>10</v>
      </c>
      <c r="H50" s="97" t="s">
        <v>117</v>
      </c>
      <c r="I50" s="97" t="s">
        <v>117</v>
      </c>
      <c r="J50" s="97">
        <v>2.56</v>
      </c>
      <c r="K50" s="98">
        <v>0.34</v>
      </c>
      <c r="L50" s="99">
        <v>0</v>
      </c>
      <c r="M50" s="99"/>
      <c r="N50" s="97">
        <f t="shared" si="18"/>
        <v>2.56</v>
      </c>
      <c r="O50" s="97">
        <v>0</v>
      </c>
      <c r="P50" s="96">
        <f aca="true" t="shared" si="19" ref="P50:P61">MIN(D50:I50)</f>
        <v>6.3</v>
      </c>
      <c r="Q50" s="110">
        <f aca="true" t="shared" si="20" ref="Q50:Q61">P50-N50</f>
        <v>3.7399999999999998</v>
      </c>
      <c r="R50" s="108"/>
      <c r="S50" s="109">
        <v>5.699</v>
      </c>
      <c r="T50" s="101">
        <f aca="true" t="shared" si="21" ref="T50:T61">J50+S50</f>
        <v>8.259</v>
      </c>
      <c r="U50" s="101">
        <f aca="true" t="shared" si="22" ref="U50:U61">L50</f>
        <v>0</v>
      </c>
      <c r="V50" s="102">
        <f aca="true" t="shared" si="23" ref="V50:V61">M50</f>
        <v>0</v>
      </c>
      <c r="W50" s="101">
        <f aca="true" t="shared" si="24" ref="W50:W61">T50-U50</f>
        <v>8.259</v>
      </c>
      <c r="X50" s="101">
        <v>29</v>
      </c>
      <c r="Y50" s="103">
        <f aca="true" t="shared" si="25" ref="Y50:Y61">P50</f>
        <v>6.3</v>
      </c>
      <c r="Z50" s="104">
        <f aca="true" t="shared" si="26" ref="Z50:Z61">Y50-W50</f>
        <v>-1.9590000000000005</v>
      </c>
      <c r="AA50" s="108"/>
    </row>
    <row r="51" spans="1:27" s="69" customFormat="1" ht="18" customHeight="1">
      <c r="A51" s="49" t="s">
        <v>2</v>
      </c>
      <c r="B51" s="50" t="s">
        <v>49</v>
      </c>
      <c r="C51" s="51" t="s">
        <v>90</v>
      </c>
      <c r="D51" s="14" t="s">
        <v>118</v>
      </c>
      <c r="E51" s="51">
        <v>6.3</v>
      </c>
      <c r="F51" s="14" t="s">
        <v>119</v>
      </c>
      <c r="G51" s="51">
        <v>6.3</v>
      </c>
      <c r="H51" s="14" t="s">
        <v>117</v>
      </c>
      <c r="I51" s="14" t="s">
        <v>117</v>
      </c>
      <c r="J51" s="14">
        <v>0.72</v>
      </c>
      <c r="K51" s="2">
        <v>0.644</v>
      </c>
      <c r="L51" s="52">
        <v>0</v>
      </c>
      <c r="M51" s="52"/>
      <c r="N51" s="14">
        <f t="shared" si="18"/>
        <v>0.72</v>
      </c>
      <c r="O51" s="14">
        <v>0</v>
      </c>
      <c r="P51" s="51">
        <f t="shared" si="19"/>
        <v>6.3</v>
      </c>
      <c r="Q51" s="73">
        <f t="shared" si="20"/>
        <v>5.58</v>
      </c>
      <c r="R51" s="20"/>
      <c r="S51" s="21">
        <v>1.439</v>
      </c>
      <c r="T51" s="22">
        <f t="shared" si="21"/>
        <v>2.159</v>
      </c>
      <c r="U51" s="22">
        <f t="shared" si="22"/>
        <v>0</v>
      </c>
      <c r="V51" s="23">
        <f t="shared" si="23"/>
        <v>0</v>
      </c>
      <c r="W51" s="22">
        <f t="shared" si="24"/>
        <v>2.159</v>
      </c>
      <c r="X51" s="22">
        <v>30</v>
      </c>
      <c r="Y51" s="24">
        <f t="shared" si="25"/>
        <v>6.3</v>
      </c>
      <c r="Z51" s="92">
        <f t="shared" si="26"/>
        <v>4.141</v>
      </c>
      <c r="AA51" s="20"/>
    </row>
    <row r="52" spans="1:27" s="69" customFormat="1" ht="18" customHeight="1">
      <c r="A52" s="49" t="s">
        <v>3</v>
      </c>
      <c r="B52" s="50" t="s">
        <v>50</v>
      </c>
      <c r="C52" s="51" t="s">
        <v>90</v>
      </c>
      <c r="D52" s="14" t="s">
        <v>118</v>
      </c>
      <c r="E52" s="51">
        <v>6.3</v>
      </c>
      <c r="F52" s="14" t="s">
        <v>119</v>
      </c>
      <c r="G52" s="51">
        <v>6.3</v>
      </c>
      <c r="H52" s="14" t="s">
        <v>117</v>
      </c>
      <c r="I52" s="14" t="s">
        <v>117</v>
      </c>
      <c r="J52" s="14">
        <v>0.1</v>
      </c>
      <c r="K52" s="2">
        <v>0.334</v>
      </c>
      <c r="L52" s="52">
        <v>0</v>
      </c>
      <c r="M52" s="52"/>
      <c r="N52" s="14">
        <f t="shared" si="18"/>
        <v>0.1</v>
      </c>
      <c r="O52" s="14">
        <v>0</v>
      </c>
      <c r="P52" s="51">
        <f t="shared" si="19"/>
        <v>6.3</v>
      </c>
      <c r="Q52" s="73">
        <f t="shared" si="20"/>
        <v>6.2</v>
      </c>
      <c r="R52" s="20"/>
      <c r="S52" s="21">
        <v>2.661</v>
      </c>
      <c r="T52" s="22">
        <f t="shared" si="21"/>
        <v>2.761</v>
      </c>
      <c r="U52" s="22">
        <f t="shared" si="22"/>
        <v>0</v>
      </c>
      <c r="V52" s="23">
        <f t="shared" si="23"/>
        <v>0</v>
      </c>
      <c r="W52" s="22">
        <f t="shared" si="24"/>
        <v>2.761</v>
      </c>
      <c r="X52" s="22">
        <v>31</v>
      </c>
      <c r="Y52" s="24">
        <f t="shared" si="25"/>
        <v>6.3</v>
      </c>
      <c r="Z52" s="92">
        <f t="shared" si="26"/>
        <v>3.5389999999999997</v>
      </c>
      <c r="AA52" s="20"/>
    </row>
    <row r="53" spans="1:27" s="69" customFormat="1" ht="18" customHeight="1">
      <c r="A53" s="49" t="s">
        <v>4</v>
      </c>
      <c r="B53" s="50" t="s">
        <v>51</v>
      </c>
      <c r="C53" s="51" t="s">
        <v>109</v>
      </c>
      <c r="D53" s="14" t="s">
        <v>118</v>
      </c>
      <c r="E53" s="51">
        <v>4</v>
      </c>
      <c r="F53" s="14" t="s">
        <v>119</v>
      </c>
      <c r="G53" s="51">
        <v>4</v>
      </c>
      <c r="H53" s="14" t="s">
        <v>117</v>
      </c>
      <c r="I53" s="14" t="s">
        <v>117</v>
      </c>
      <c r="J53" s="14">
        <v>1.62</v>
      </c>
      <c r="K53" s="2">
        <v>1.755</v>
      </c>
      <c r="L53" s="52">
        <v>0</v>
      </c>
      <c r="M53" s="52"/>
      <c r="N53" s="14">
        <f t="shared" si="18"/>
        <v>1.62</v>
      </c>
      <c r="O53" s="14">
        <v>0</v>
      </c>
      <c r="P53" s="51">
        <f t="shared" si="19"/>
        <v>4</v>
      </c>
      <c r="Q53" s="73">
        <f t="shared" si="20"/>
        <v>2.38</v>
      </c>
      <c r="R53" s="20"/>
      <c r="S53" s="21">
        <v>0.974</v>
      </c>
      <c r="T53" s="22">
        <f t="shared" si="21"/>
        <v>2.5940000000000003</v>
      </c>
      <c r="U53" s="22">
        <f t="shared" si="22"/>
        <v>0</v>
      </c>
      <c r="V53" s="23">
        <f t="shared" si="23"/>
        <v>0</v>
      </c>
      <c r="W53" s="22">
        <f t="shared" si="24"/>
        <v>2.5940000000000003</v>
      </c>
      <c r="X53" s="22">
        <v>32</v>
      </c>
      <c r="Y53" s="24">
        <f t="shared" si="25"/>
        <v>4</v>
      </c>
      <c r="Z53" s="92">
        <f t="shared" si="26"/>
        <v>1.4059999999999997</v>
      </c>
      <c r="AA53" s="20"/>
    </row>
    <row r="54" spans="1:27" s="69" customFormat="1" ht="18" customHeight="1">
      <c r="A54" s="49" t="s">
        <v>5</v>
      </c>
      <c r="B54" s="50" t="s">
        <v>52</v>
      </c>
      <c r="C54" s="51" t="s">
        <v>111</v>
      </c>
      <c r="D54" s="14" t="s">
        <v>118</v>
      </c>
      <c r="E54" s="51">
        <v>1.6</v>
      </c>
      <c r="F54" s="14" t="s">
        <v>119</v>
      </c>
      <c r="G54" s="51">
        <v>4</v>
      </c>
      <c r="H54" s="14" t="s">
        <v>117</v>
      </c>
      <c r="I54" s="14" t="s">
        <v>117</v>
      </c>
      <c r="J54" s="14">
        <v>0.35</v>
      </c>
      <c r="K54" s="2">
        <v>0.155</v>
      </c>
      <c r="L54" s="52">
        <v>0</v>
      </c>
      <c r="M54" s="52"/>
      <c r="N54" s="14">
        <f t="shared" si="18"/>
        <v>0.35</v>
      </c>
      <c r="O54" s="14">
        <v>0</v>
      </c>
      <c r="P54" s="51">
        <f t="shared" si="19"/>
        <v>1.6</v>
      </c>
      <c r="Q54" s="73">
        <f t="shared" si="20"/>
        <v>1.25</v>
      </c>
      <c r="R54" s="20"/>
      <c r="S54" s="21">
        <v>0.196</v>
      </c>
      <c r="T54" s="22">
        <f t="shared" si="21"/>
        <v>0.546</v>
      </c>
      <c r="U54" s="22">
        <f t="shared" si="22"/>
        <v>0</v>
      </c>
      <c r="V54" s="23">
        <f t="shared" si="23"/>
        <v>0</v>
      </c>
      <c r="W54" s="22">
        <f t="shared" si="24"/>
        <v>0.546</v>
      </c>
      <c r="X54" s="22">
        <v>33</v>
      </c>
      <c r="Y54" s="24">
        <f t="shared" si="25"/>
        <v>1.6</v>
      </c>
      <c r="Z54" s="92">
        <f t="shared" si="26"/>
        <v>1.054</v>
      </c>
      <c r="AA54" s="20"/>
    </row>
    <row r="55" spans="1:27" s="69" customFormat="1" ht="18" customHeight="1">
      <c r="A55" s="49" t="s">
        <v>6</v>
      </c>
      <c r="B55" s="50" t="s">
        <v>53</v>
      </c>
      <c r="C55" s="51" t="s">
        <v>93</v>
      </c>
      <c r="D55" s="14" t="s">
        <v>118</v>
      </c>
      <c r="E55" s="51">
        <v>2.5</v>
      </c>
      <c r="F55" s="14" t="s">
        <v>119</v>
      </c>
      <c r="G55" s="51">
        <v>1.6</v>
      </c>
      <c r="H55" s="14" t="s">
        <v>117</v>
      </c>
      <c r="I55" s="14" t="s">
        <v>117</v>
      </c>
      <c r="J55" s="14">
        <v>0.27</v>
      </c>
      <c r="K55" s="2">
        <v>0.433</v>
      </c>
      <c r="L55" s="52">
        <v>0</v>
      </c>
      <c r="M55" s="52"/>
      <c r="N55" s="14">
        <f t="shared" si="18"/>
        <v>0.27</v>
      </c>
      <c r="O55" s="14">
        <v>0</v>
      </c>
      <c r="P55" s="51">
        <f t="shared" si="19"/>
        <v>1.6</v>
      </c>
      <c r="Q55" s="73">
        <f t="shared" si="20"/>
        <v>1.33</v>
      </c>
      <c r="R55" s="20"/>
      <c r="S55" s="21">
        <v>0.224</v>
      </c>
      <c r="T55" s="22">
        <f t="shared" si="21"/>
        <v>0.494</v>
      </c>
      <c r="U55" s="22">
        <f t="shared" si="22"/>
        <v>0</v>
      </c>
      <c r="V55" s="23">
        <f t="shared" si="23"/>
        <v>0</v>
      </c>
      <c r="W55" s="22">
        <f t="shared" si="24"/>
        <v>0.494</v>
      </c>
      <c r="X55" s="22">
        <v>34</v>
      </c>
      <c r="Y55" s="24">
        <f t="shared" si="25"/>
        <v>1.6</v>
      </c>
      <c r="Z55" s="92">
        <f t="shared" si="26"/>
        <v>1.106</v>
      </c>
      <c r="AA55" s="20"/>
    </row>
    <row r="56" spans="1:27" s="69" customFormat="1" ht="18" customHeight="1">
      <c r="A56" s="94" t="s">
        <v>7</v>
      </c>
      <c r="B56" s="95" t="s">
        <v>54</v>
      </c>
      <c r="C56" s="96" t="s">
        <v>112</v>
      </c>
      <c r="D56" s="97" t="s">
        <v>118</v>
      </c>
      <c r="E56" s="96">
        <v>1</v>
      </c>
      <c r="F56" s="97" t="s">
        <v>119</v>
      </c>
      <c r="G56" s="96">
        <v>1.6</v>
      </c>
      <c r="H56" s="97" t="s">
        <v>117</v>
      </c>
      <c r="I56" s="97" t="s">
        <v>117</v>
      </c>
      <c r="J56" s="97">
        <v>0.55</v>
      </c>
      <c r="K56" s="98">
        <v>0.177</v>
      </c>
      <c r="L56" s="99">
        <v>0</v>
      </c>
      <c r="M56" s="99"/>
      <c r="N56" s="97">
        <f t="shared" si="18"/>
        <v>0.55</v>
      </c>
      <c r="O56" s="97">
        <v>0</v>
      </c>
      <c r="P56" s="96">
        <f t="shared" si="19"/>
        <v>1</v>
      </c>
      <c r="Q56" s="110">
        <f t="shared" si="20"/>
        <v>0.44999999999999996</v>
      </c>
      <c r="R56" s="108"/>
      <c r="S56" s="109">
        <v>0.516</v>
      </c>
      <c r="T56" s="101">
        <f t="shared" si="21"/>
        <v>1.066</v>
      </c>
      <c r="U56" s="101">
        <f t="shared" si="22"/>
        <v>0</v>
      </c>
      <c r="V56" s="102">
        <f t="shared" si="23"/>
        <v>0</v>
      </c>
      <c r="W56" s="101">
        <f t="shared" si="24"/>
        <v>1.066</v>
      </c>
      <c r="X56" s="101">
        <v>35</v>
      </c>
      <c r="Y56" s="103">
        <f t="shared" si="25"/>
        <v>1</v>
      </c>
      <c r="Z56" s="104">
        <f t="shared" si="26"/>
        <v>-0.06600000000000006</v>
      </c>
      <c r="AA56" s="108"/>
    </row>
    <row r="57" spans="1:27" s="69" customFormat="1" ht="18" customHeight="1">
      <c r="A57" s="49" t="s">
        <v>8</v>
      </c>
      <c r="B57" s="50" t="s">
        <v>55</v>
      </c>
      <c r="C57" s="51" t="s">
        <v>112</v>
      </c>
      <c r="D57" s="14" t="s">
        <v>118</v>
      </c>
      <c r="E57" s="51">
        <v>1</v>
      </c>
      <c r="F57" s="14" t="s">
        <v>119</v>
      </c>
      <c r="G57" s="51">
        <v>1.6</v>
      </c>
      <c r="H57" s="14" t="s">
        <v>117</v>
      </c>
      <c r="I57" s="14" t="s">
        <v>117</v>
      </c>
      <c r="J57" s="14">
        <v>0.12</v>
      </c>
      <c r="K57" s="2">
        <v>0.177</v>
      </c>
      <c r="L57" s="52">
        <v>0</v>
      </c>
      <c r="M57" s="52"/>
      <c r="N57" s="14">
        <f t="shared" si="18"/>
        <v>0.12</v>
      </c>
      <c r="O57" s="14">
        <v>0</v>
      </c>
      <c r="P57" s="51">
        <f t="shared" si="19"/>
        <v>1</v>
      </c>
      <c r="Q57" s="73">
        <f t="shared" si="20"/>
        <v>0.88</v>
      </c>
      <c r="R57" s="20"/>
      <c r="S57" s="21">
        <v>0.22</v>
      </c>
      <c r="T57" s="22">
        <f t="shared" si="21"/>
        <v>0.33999999999999997</v>
      </c>
      <c r="U57" s="22">
        <f t="shared" si="22"/>
        <v>0</v>
      </c>
      <c r="V57" s="23">
        <f t="shared" si="23"/>
        <v>0</v>
      </c>
      <c r="W57" s="22">
        <f t="shared" si="24"/>
        <v>0.33999999999999997</v>
      </c>
      <c r="X57" s="22">
        <v>36</v>
      </c>
      <c r="Y57" s="24">
        <f t="shared" si="25"/>
        <v>1</v>
      </c>
      <c r="Z57" s="92">
        <f t="shared" si="26"/>
        <v>0.66</v>
      </c>
      <c r="AA57" s="20"/>
    </row>
    <row r="58" spans="1:27" s="69" customFormat="1" ht="18" customHeight="1">
      <c r="A58" s="49" t="s">
        <v>9</v>
      </c>
      <c r="B58" s="50" t="s">
        <v>56</v>
      </c>
      <c r="C58" s="51" t="s">
        <v>91</v>
      </c>
      <c r="D58" s="14" t="s">
        <v>118</v>
      </c>
      <c r="E58" s="51">
        <v>1.6</v>
      </c>
      <c r="F58" s="14" t="s">
        <v>119</v>
      </c>
      <c r="G58" s="51">
        <v>2.5</v>
      </c>
      <c r="H58" s="14" t="s">
        <v>117</v>
      </c>
      <c r="I58" s="14" t="s">
        <v>117</v>
      </c>
      <c r="J58" s="14">
        <v>0.42</v>
      </c>
      <c r="K58" s="2">
        <v>0.2</v>
      </c>
      <c r="L58" s="52">
        <v>0</v>
      </c>
      <c r="M58" s="52"/>
      <c r="N58" s="14">
        <f t="shared" si="18"/>
        <v>0.42</v>
      </c>
      <c r="O58" s="14">
        <v>0</v>
      </c>
      <c r="P58" s="51">
        <f>MIN(D58:I58)</f>
        <v>1.6</v>
      </c>
      <c r="Q58" s="73">
        <f t="shared" si="20"/>
        <v>1.1800000000000002</v>
      </c>
      <c r="R58" s="20"/>
      <c r="S58" s="21">
        <v>0.992</v>
      </c>
      <c r="T58" s="22">
        <f t="shared" si="21"/>
        <v>1.412</v>
      </c>
      <c r="U58" s="22">
        <f t="shared" si="22"/>
        <v>0</v>
      </c>
      <c r="V58" s="23">
        <f t="shared" si="23"/>
        <v>0</v>
      </c>
      <c r="W58" s="22">
        <f t="shared" si="24"/>
        <v>1.412</v>
      </c>
      <c r="X58" s="22">
        <v>37</v>
      </c>
      <c r="Y58" s="24">
        <f t="shared" si="25"/>
        <v>1.6</v>
      </c>
      <c r="Z58" s="92">
        <f t="shared" si="26"/>
        <v>0.18800000000000017</v>
      </c>
      <c r="AA58" s="20"/>
    </row>
    <row r="59" spans="1:27" s="69" customFormat="1" ht="18" customHeight="1">
      <c r="A59" s="49" t="s">
        <v>10</v>
      </c>
      <c r="B59" s="50" t="s">
        <v>57</v>
      </c>
      <c r="C59" s="51" t="s">
        <v>89</v>
      </c>
      <c r="D59" s="14" t="s">
        <v>118</v>
      </c>
      <c r="E59" s="51">
        <v>1.6</v>
      </c>
      <c r="F59" s="14" t="s">
        <v>119</v>
      </c>
      <c r="G59" s="51">
        <v>1.6</v>
      </c>
      <c r="H59" s="14" t="s">
        <v>117</v>
      </c>
      <c r="I59" s="14" t="s">
        <v>117</v>
      </c>
      <c r="J59" s="14">
        <v>0.14</v>
      </c>
      <c r="K59" s="2">
        <v>0.066</v>
      </c>
      <c r="L59" s="52">
        <v>0</v>
      </c>
      <c r="M59" s="52"/>
      <c r="N59" s="14">
        <f t="shared" si="18"/>
        <v>0.14</v>
      </c>
      <c r="O59" s="14">
        <v>0</v>
      </c>
      <c r="P59" s="51">
        <f t="shared" si="19"/>
        <v>1.6</v>
      </c>
      <c r="Q59" s="73">
        <f t="shared" si="20"/>
        <v>1.46</v>
      </c>
      <c r="R59" s="20"/>
      <c r="S59" s="21">
        <v>0.106</v>
      </c>
      <c r="T59" s="22">
        <f t="shared" si="21"/>
        <v>0.246</v>
      </c>
      <c r="U59" s="22">
        <f t="shared" si="22"/>
        <v>0</v>
      </c>
      <c r="V59" s="23">
        <f t="shared" si="23"/>
        <v>0</v>
      </c>
      <c r="W59" s="22">
        <f t="shared" si="24"/>
        <v>0.246</v>
      </c>
      <c r="X59" s="22">
        <v>38</v>
      </c>
      <c r="Y59" s="24">
        <f t="shared" si="25"/>
        <v>1.6</v>
      </c>
      <c r="Z59" s="92">
        <f t="shared" si="26"/>
        <v>1.354</v>
      </c>
      <c r="AA59" s="20"/>
    </row>
    <row r="60" spans="1:27" s="69" customFormat="1" ht="18" customHeight="1">
      <c r="A60" s="49" t="s">
        <v>11</v>
      </c>
      <c r="B60" s="50" t="s">
        <v>58</v>
      </c>
      <c r="C60" s="51" t="s">
        <v>105</v>
      </c>
      <c r="D60" s="14" t="s">
        <v>118</v>
      </c>
      <c r="E60" s="51">
        <v>1</v>
      </c>
      <c r="F60" s="14" t="s">
        <v>119</v>
      </c>
      <c r="G60" s="51">
        <v>2.5</v>
      </c>
      <c r="H60" s="14" t="s">
        <v>117</v>
      </c>
      <c r="I60" s="14" t="s">
        <v>117</v>
      </c>
      <c r="J60" s="14">
        <v>0.18</v>
      </c>
      <c r="K60" s="2">
        <v>0.122</v>
      </c>
      <c r="L60" s="52">
        <v>0</v>
      </c>
      <c r="M60" s="52"/>
      <c r="N60" s="14">
        <f t="shared" si="18"/>
        <v>0.18</v>
      </c>
      <c r="O60" s="14">
        <v>0</v>
      </c>
      <c r="P60" s="51">
        <f t="shared" si="19"/>
        <v>1</v>
      </c>
      <c r="Q60" s="73">
        <f t="shared" si="20"/>
        <v>0.8200000000000001</v>
      </c>
      <c r="R60" s="20"/>
      <c r="S60" s="21">
        <v>0.224</v>
      </c>
      <c r="T60" s="22">
        <f t="shared" si="21"/>
        <v>0.404</v>
      </c>
      <c r="U60" s="22">
        <f t="shared" si="22"/>
        <v>0</v>
      </c>
      <c r="V60" s="23">
        <f t="shared" si="23"/>
        <v>0</v>
      </c>
      <c r="W60" s="22">
        <f t="shared" si="24"/>
        <v>0.404</v>
      </c>
      <c r="X60" s="22">
        <v>39</v>
      </c>
      <c r="Y60" s="24">
        <f t="shared" si="25"/>
        <v>1</v>
      </c>
      <c r="Z60" s="92">
        <f t="shared" si="26"/>
        <v>0.596</v>
      </c>
      <c r="AA60" s="20"/>
    </row>
    <row r="61" spans="1:27" s="69" customFormat="1" ht="18" customHeight="1">
      <c r="A61" s="49" t="s">
        <v>12</v>
      </c>
      <c r="B61" s="50" t="s">
        <v>59</v>
      </c>
      <c r="C61" s="51" t="s">
        <v>88</v>
      </c>
      <c r="D61" s="14" t="s">
        <v>118</v>
      </c>
      <c r="E61" s="51">
        <v>2.5</v>
      </c>
      <c r="F61" s="14" t="s">
        <v>119</v>
      </c>
      <c r="G61" s="51">
        <v>2.5</v>
      </c>
      <c r="H61" s="14" t="s">
        <v>117</v>
      </c>
      <c r="I61" s="14" t="s">
        <v>117</v>
      </c>
      <c r="J61" s="14">
        <v>0.24</v>
      </c>
      <c r="K61" s="2">
        <v>0.177</v>
      </c>
      <c r="L61" s="52">
        <v>0</v>
      </c>
      <c r="M61" s="52"/>
      <c r="N61" s="14">
        <f t="shared" si="18"/>
        <v>0.24</v>
      </c>
      <c r="O61" s="73">
        <v>0</v>
      </c>
      <c r="P61" s="51">
        <f t="shared" si="19"/>
        <v>2.5</v>
      </c>
      <c r="Q61" s="73">
        <f t="shared" si="20"/>
        <v>2.26</v>
      </c>
      <c r="R61" s="20"/>
      <c r="S61" s="21">
        <v>0.944</v>
      </c>
      <c r="T61" s="22">
        <f t="shared" si="21"/>
        <v>1.184</v>
      </c>
      <c r="U61" s="22">
        <f t="shared" si="22"/>
        <v>0</v>
      </c>
      <c r="V61" s="23">
        <f t="shared" si="23"/>
        <v>0</v>
      </c>
      <c r="W61" s="22">
        <f t="shared" si="24"/>
        <v>1.184</v>
      </c>
      <c r="X61" s="22">
        <v>40</v>
      </c>
      <c r="Y61" s="24">
        <f t="shared" si="25"/>
        <v>2.5</v>
      </c>
      <c r="Z61" s="92">
        <f t="shared" si="26"/>
        <v>1.316</v>
      </c>
      <c r="AA61" s="20"/>
    </row>
    <row r="62" spans="1:27" ht="18" customHeight="1">
      <c r="A62" s="74"/>
      <c r="B62" s="71" t="s">
        <v>17</v>
      </c>
      <c r="C62" s="56">
        <f>D62</f>
        <v>104.19999999999995</v>
      </c>
      <c r="D62" s="57">
        <f>SUM(D49:I61)</f>
        <v>104.19999999999995</v>
      </c>
      <c r="E62" s="57"/>
      <c r="F62" s="57"/>
      <c r="G62" s="57"/>
      <c r="H62" s="57"/>
      <c r="I62" s="57"/>
      <c r="J62" s="75">
        <f>SUM(J49:J61)</f>
        <v>12.55</v>
      </c>
      <c r="K62" s="75"/>
      <c r="L62" s="76">
        <v>0</v>
      </c>
      <c r="M62" s="76"/>
      <c r="N62" s="58">
        <f>SUM(N49:N61)</f>
        <v>12.55</v>
      </c>
      <c r="O62" s="58">
        <f>SUM(O49:O61)</f>
        <v>0</v>
      </c>
      <c r="P62" s="58">
        <f>SUM(P49:P61)</f>
        <v>44.80000000000001</v>
      </c>
      <c r="Q62" s="58">
        <f>SUM(Q49:Q61)</f>
        <v>32.24999999999999</v>
      </c>
      <c r="R62" s="18"/>
      <c r="S62" s="63"/>
      <c r="T62" s="18"/>
      <c r="U62" s="18"/>
      <c r="V62" s="18"/>
      <c r="W62" s="19"/>
      <c r="X62" s="19"/>
      <c r="Y62" s="19"/>
      <c r="Z62" s="19"/>
      <c r="AA62" s="19"/>
    </row>
    <row r="63" spans="1:27" s="60" customFormat="1" ht="15.75" customHeight="1">
      <c r="A63" s="17"/>
      <c r="B63" s="55" t="s">
        <v>98</v>
      </c>
      <c r="C63" s="56"/>
      <c r="D63" s="59"/>
      <c r="E63" s="59"/>
      <c r="F63" s="59"/>
      <c r="G63" s="59"/>
      <c r="H63" s="59"/>
      <c r="I63" s="59"/>
      <c r="J63" s="58"/>
      <c r="K63" s="58"/>
      <c r="L63" s="58"/>
      <c r="M63" s="58"/>
      <c r="N63" s="58"/>
      <c r="O63" s="58"/>
      <c r="P63" s="58"/>
      <c r="Q63" s="58"/>
      <c r="R63" s="15"/>
      <c r="S63" s="16"/>
      <c r="T63" s="15"/>
      <c r="U63" s="15"/>
      <c r="V63" s="15"/>
      <c r="W63" s="17"/>
      <c r="X63" s="17"/>
      <c r="Y63" s="17"/>
      <c r="Z63" s="17"/>
      <c r="AA63" s="17"/>
    </row>
    <row r="64" spans="1:27" ht="18" customHeight="1">
      <c r="A64" s="19"/>
      <c r="B64" s="55" t="s">
        <v>99</v>
      </c>
      <c r="C64" s="61"/>
      <c r="D64" s="62"/>
      <c r="E64" s="62"/>
      <c r="F64" s="62"/>
      <c r="G64" s="62"/>
      <c r="H64" s="62"/>
      <c r="I64" s="62"/>
      <c r="J64" s="19"/>
      <c r="K64" s="19"/>
      <c r="L64" s="62"/>
      <c r="M64" s="62"/>
      <c r="N64" s="19"/>
      <c r="O64" s="19"/>
      <c r="P64" s="19"/>
      <c r="Q64" s="58">
        <f>Q62</f>
        <v>32.24999999999999</v>
      </c>
      <c r="R64" s="18"/>
      <c r="S64" s="63"/>
      <c r="T64" s="18"/>
      <c r="U64" s="18"/>
      <c r="V64" s="18"/>
      <c r="W64" s="19"/>
      <c r="X64" s="19"/>
      <c r="Y64" s="19"/>
      <c r="Z64" s="19"/>
      <c r="AA64" s="19"/>
    </row>
    <row r="65" spans="1:27" ht="18" customHeight="1">
      <c r="A65" s="77" t="s">
        <v>75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9"/>
    </row>
    <row r="66" spans="1:27" s="44" customFormat="1" ht="18" customHeight="1">
      <c r="A66" s="41" t="s">
        <v>97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3"/>
    </row>
    <row r="67" spans="1:27" s="80" customFormat="1" ht="18" customHeight="1">
      <c r="A67" s="49" t="s">
        <v>0</v>
      </c>
      <c r="B67" s="50" t="s">
        <v>66</v>
      </c>
      <c r="C67" s="51">
        <v>2.5</v>
      </c>
      <c r="D67" s="14" t="s">
        <v>118</v>
      </c>
      <c r="E67" s="51">
        <v>2.5</v>
      </c>
      <c r="F67" s="14" t="s">
        <v>117</v>
      </c>
      <c r="G67" s="14" t="s">
        <v>117</v>
      </c>
      <c r="H67" s="14" t="s">
        <v>117</v>
      </c>
      <c r="I67" s="14" t="s">
        <v>117</v>
      </c>
      <c r="J67" s="14">
        <v>0.29</v>
      </c>
      <c r="K67" s="2">
        <v>0.277</v>
      </c>
      <c r="L67" s="52">
        <v>0</v>
      </c>
      <c r="M67" s="52"/>
      <c r="N67" s="14">
        <f>J67</f>
        <v>0.29</v>
      </c>
      <c r="O67" s="73">
        <v>0</v>
      </c>
      <c r="P67" s="51">
        <f>MIN(D67:I67)</f>
        <v>2.5</v>
      </c>
      <c r="Q67" s="73">
        <f aca="true" t="shared" si="27" ref="Q67:Q82">P67-N67</f>
        <v>2.21</v>
      </c>
      <c r="R67" s="20"/>
      <c r="S67" s="21">
        <v>0.007</v>
      </c>
      <c r="T67" s="22">
        <f>J67+S67</f>
        <v>0.297</v>
      </c>
      <c r="U67" s="22">
        <f>L67</f>
        <v>0</v>
      </c>
      <c r="V67" s="23">
        <f>M67</f>
        <v>0</v>
      </c>
      <c r="W67" s="22">
        <f>T67-U67</f>
        <v>0.297</v>
      </c>
      <c r="X67" s="22">
        <v>40</v>
      </c>
      <c r="Y67" s="24">
        <f>P67</f>
        <v>2.5</v>
      </c>
      <c r="Z67" s="92">
        <f>Y67-W67</f>
        <v>2.203</v>
      </c>
      <c r="AA67" s="20"/>
    </row>
    <row r="68" spans="1:27" s="80" customFormat="1" ht="18" customHeight="1">
      <c r="A68" s="49" t="s">
        <v>1</v>
      </c>
      <c r="B68" s="54" t="s">
        <v>67</v>
      </c>
      <c r="C68" s="51">
        <v>2.5</v>
      </c>
      <c r="D68" s="14" t="s">
        <v>118</v>
      </c>
      <c r="E68" s="51">
        <v>2.5</v>
      </c>
      <c r="F68" s="14" t="s">
        <v>117</v>
      </c>
      <c r="G68" s="14" t="s">
        <v>117</v>
      </c>
      <c r="H68" s="14" t="s">
        <v>117</v>
      </c>
      <c r="I68" s="14" t="s">
        <v>117</v>
      </c>
      <c r="J68" s="14">
        <v>0</v>
      </c>
      <c r="K68" s="2">
        <v>0</v>
      </c>
      <c r="L68" s="52">
        <v>0</v>
      </c>
      <c r="M68" s="52"/>
      <c r="N68" s="14">
        <f>J68</f>
        <v>0</v>
      </c>
      <c r="O68" s="73">
        <v>0</v>
      </c>
      <c r="P68" s="51">
        <f>MIN(D68:I68)</f>
        <v>2.5</v>
      </c>
      <c r="Q68" s="73">
        <f t="shared" si="27"/>
        <v>2.5</v>
      </c>
      <c r="R68" s="20"/>
      <c r="S68" s="21">
        <v>0.052</v>
      </c>
      <c r="T68" s="22">
        <f>J68+S68</f>
        <v>0.052</v>
      </c>
      <c r="U68" s="22">
        <f>L68</f>
        <v>0</v>
      </c>
      <c r="V68" s="23">
        <f>M68</f>
        <v>0</v>
      </c>
      <c r="W68" s="22">
        <f>T68-U68</f>
        <v>0.052</v>
      </c>
      <c r="X68" s="22">
        <v>41</v>
      </c>
      <c r="Y68" s="24">
        <f>P68</f>
        <v>2.5</v>
      </c>
      <c r="Z68" s="92">
        <f>Y68-W68</f>
        <v>2.448</v>
      </c>
      <c r="AA68" s="20"/>
    </row>
    <row r="69" spans="1:27" s="80" customFormat="1" ht="18" customHeight="1">
      <c r="A69" s="49" t="s">
        <v>2</v>
      </c>
      <c r="B69" s="50" t="s">
        <v>68</v>
      </c>
      <c r="C69" s="51">
        <v>1</v>
      </c>
      <c r="D69" s="14" t="s">
        <v>118</v>
      </c>
      <c r="E69" s="51">
        <v>1</v>
      </c>
      <c r="F69" s="14" t="s">
        <v>117</v>
      </c>
      <c r="G69" s="14" t="s">
        <v>117</v>
      </c>
      <c r="H69" s="14" t="s">
        <v>117</v>
      </c>
      <c r="I69" s="14" t="s">
        <v>117</v>
      </c>
      <c r="J69" s="14">
        <v>0.13</v>
      </c>
      <c r="K69" s="2">
        <v>0.09</v>
      </c>
      <c r="L69" s="52">
        <v>0</v>
      </c>
      <c r="M69" s="52"/>
      <c r="N69" s="14">
        <f>J69</f>
        <v>0.13</v>
      </c>
      <c r="O69" s="73">
        <v>0</v>
      </c>
      <c r="P69" s="51">
        <f>MIN(D69:I69)</f>
        <v>1</v>
      </c>
      <c r="Q69" s="73">
        <f t="shared" si="27"/>
        <v>0.87</v>
      </c>
      <c r="R69" s="20"/>
      <c r="S69" s="21">
        <v>0</v>
      </c>
      <c r="T69" s="22">
        <f>J69+S69</f>
        <v>0.13</v>
      </c>
      <c r="U69" s="22">
        <f>L69</f>
        <v>0</v>
      </c>
      <c r="V69" s="23">
        <f>M69</f>
        <v>0</v>
      </c>
      <c r="W69" s="22">
        <f>T69-U69</f>
        <v>0.13</v>
      </c>
      <c r="X69" s="22">
        <v>42</v>
      </c>
      <c r="Y69" s="24">
        <f>P69</f>
        <v>1</v>
      </c>
      <c r="Z69" s="92">
        <f>Y69-W69</f>
        <v>0.87</v>
      </c>
      <c r="AA69" s="20"/>
    </row>
    <row r="70" spans="1:27" s="44" customFormat="1" ht="18" customHeight="1">
      <c r="A70" s="41" t="s">
        <v>96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3"/>
    </row>
    <row r="71" spans="1:27" s="69" customFormat="1" ht="18" customHeight="1">
      <c r="A71" s="94" t="s">
        <v>3</v>
      </c>
      <c r="B71" s="95" t="s">
        <v>60</v>
      </c>
      <c r="C71" s="94" t="s">
        <v>113</v>
      </c>
      <c r="D71" s="97" t="s">
        <v>118</v>
      </c>
      <c r="E71" s="96">
        <v>25</v>
      </c>
      <c r="F71" s="97" t="s">
        <v>119</v>
      </c>
      <c r="G71" s="96">
        <v>25</v>
      </c>
      <c r="H71" s="97" t="s">
        <v>121</v>
      </c>
      <c r="I71" s="96">
        <v>63</v>
      </c>
      <c r="J71" s="97">
        <v>26.34</v>
      </c>
      <c r="K71" s="98">
        <v>11.73</v>
      </c>
      <c r="L71" s="99">
        <v>0</v>
      </c>
      <c r="M71" s="99"/>
      <c r="N71" s="97">
        <f aca="true" t="shared" si="28" ref="N71:N82">J71</f>
        <v>26.34</v>
      </c>
      <c r="O71" s="110">
        <v>0</v>
      </c>
      <c r="P71" s="96">
        <f aca="true" t="shared" si="29" ref="P71:P82">MIN(D71:I71)</f>
        <v>25</v>
      </c>
      <c r="Q71" s="110">
        <f>P71-N71</f>
        <v>-1.3399999999999999</v>
      </c>
      <c r="R71" s="108"/>
      <c r="S71" s="109">
        <v>7.431</v>
      </c>
      <c r="T71" s="101">
        <f>J71+S71</f>
        <v>33.771</v>
      </c>
      <c r="U71" s="101">
        <f>L71</f>
        <v>0</v>
      </c>
      <c r="V71" s="102">
        <f>M71</f>
        <v>0</v>
      </c>
      <c r="W71" s="101">
        <f>T71-U71</f>
        <v>33.771</v>
      </c>
      <c r="X71" s="101">
        <v>42</v>
      </c>
      <c r="Y71" s="103">
        <f>P71</f>
        <v>25</v>
      </c>
      <c r="Z71" s="104">
        <f>Y71-W71</f>
        <v>-8.771</v>
      </c>
      <c r="AA71" s="108"/>
    </row>
    <row r="72" spans="1:27" s="69" customFormat="1" ht="18" customHeight="1">
      <c r="A72" s="94" t="s">
        <v>4</v>
      </c>
      <c r="B72" s="111" t="s">
        <v>61</v>
      </c>
      <c r="C72" s="96" t="s">
        <v>114</v>
      </c>
      <c r="D72" s="97" t="s">
        <v>118</v>
      </c>
      <c r="E72" s="96">
        <v>10</v>
      </c>
      <c r="F72" s="97" t="s">
        <v>119</v>
      </c>
      <c r="G72" s="96">
        <v>6.3</v>
      </c>
      <c r="H72" s="97" t="s">
        <v>117</v>
      </c>
      <c r="I72" s="97" t="s">
        <v>117</v>
      </c>
      <c r="J72" s="97">
        <v>5.2</v>
      </c>
      <c r="K72" s="98">
        <v>4.855</v>
      </c>
      <c r="L72" s="99">
        <v>0</v>
      </c>
      <c r="M72" s="99"/>
      <c r="N72" s="97">
        <f t="shared" si="28"/>
        <v>5.2</v>
      </c>
      <c r="O72" s="110">
        <v>0</v>
      </c>
      <c r="P72" s="96">
        <f t="shared" si="29"/>
        <v>6.3</v>
      </c>
      <c r="Q72" s="110">
        <f t="shared" si="27"/>
        <v>1.0999999999999996</v>
      </c>
      <c r="R72" s="108"/>
      <c r="S72" s="109">
        <v>6.157</v>
      </c>
      <c r="T72" s="101">
        <f aca="true" t="shared" si="30" ref="T72:T82">J72+S72</f>
        <v>11.357</v>
      </c>
      <c r="U72" s="101">
        <f aca="true" t="shared" si="31" ref="U72:U82">L72</f>
        <v>0</v>
      </c>
      <c r="V72" s="102">
        <f aca="true" t="shared" si="32" ref="V72:V82">M72</f>
        <v>0</v>
      </c>
      <c r="W72" s="101">
        <f aca="true" t="shared" si="33" ref="W72:W82">T72-U72</f>
        <v>11.357</v>
      </c>
      <c r="X72" s="101">
        <v>43</v>
      </c>
      <c r="Y72" s="103">
        <f aca="true" t="shared" si="34" ref="Y72:Y82">P72</f>
        <v>6.3</v>
      </c>
      <c r="Z72" s="104">
        <f aca="true" t="shared" si="35" ref="Z72:Z82">Y72-W72</f>
        <v>-5.0569999999999995</v>
      </c>
      <c r="AA72" s="108"/>
    </row>
    <row r="73" spans="1:27" s="69" customFormat="1" ht="18" customHeight="1">
      <c r="A73" s="94" t="s">
        <v>5</v>
      </c>
      <c r="B73" s="95" t="s">
        <v>62</v>
      </c>
      <c r="C73" s="96" t="s">
        <v>90</v>
      </c>
      <c r="D73" s="97" t="s">
        <v>118</v>
      </c>
      <c r="E73" s="96">
        <v>6.3</v>
      </c>
      <c r="F73" s="97" t="s">
        <v>119</v>
      </c>
      <c r="G73" s="96">
        <v>6.3</v>
      </c>
      <c r="H73" s="97" t="s">
        <v>117</v>
      </c>
      <c r="I73" s="97" t="s">
        <v>117</v>
      </c>
      <c r="J73" s="97">
        <v>1.19</v>
      </c>
      <c r="K73" s="98">
        <v>1.111</v>
      </c>
      <c r="L73" s="99">
        <v>0</v>
      </c>
      <c r="M73" s="99"/>
      <c r="N73" s="97">
        <f t="shared" si="28"/>
        <v>1.19</v>
      </c>
      <c r="O73" s="110">
        <v>0</v>
      </c>
      <c r="P73" s="96">
        <f t="shared" si="29"/>
        <v>6.3</v>
      </c>
      <c r="Q73" s="110">
        <f t="shared" si="27"/>
        <v>5.109999999999999</v>
      </c>
      <c r="R73" s="108"/>
      <c r="S73" s="109">
        <v>5.325</v>
      </c>
      <c r="T73" s="101">
        <f t="shared" si="30"/>
        <v>6.515000000000001</v>
      </c>
      <c r="U73" s="101">
        <f t="shared" si="31"/>
        <v>0</v>
      </c>
      <c r="V73" s="102">
        <f t="shared" si="32"/>
        <v>0</v>
      </c>
      <c r="W73" s="101">
        <f t="shared" si="33"/>
        <v>6.515000000000001</v>
      </c>
      <c r="X73" s="101">
        <v>44</v>
      </c>
      <c r="Y73" s="103">
        <f t="shared" si="34"/>
        <v>6.3</v>
      </c>
      <c r="Z73" s="104">
        <f t="shared" si="35"/>
        <v>-0.21500000000000075</v>
      </c>
      <c r="AA73" s="108"/>
    </row>
    <row r="74" spans="1:27" s="69" customFormat="1" ht="18" customHeight="1">
      <c r="A74" s="49" t="s">
        <v>6</v>
      </c>
      <c r="B74" s="50" t="s">
        <v>63</v>
      </c>
      <c r="C74" s="51" t="s">
        <v>126</v>
      </c>
      <c r="D74" s="14" t="s">
        <v>118</v>
      </c>
      <c r="E74" s="51">
        <v>2.5</v>
      </c>
      <c r="F74" s="14" t="s">
        <v>119</v>
      </c>
      <c r="G74" s="51">
        <v>6.3</v>
      </c>
      <c r="H74" s="14" t="s">
        <v>117</v>
      </c>
      <c r="I74" s="14" t="s">
        <v>117</v>
      </c>
      <c r="J74" s="14">
        <v>0.44</v>
      </c>
      <c r="K74" s="2">
        <v>0.444</v>
      </c>
      <c r="L74" s="52">
        <v>0</v>
      </c>
      <c r="M74" s="52"/>
      <c r="N74" s="14">
        <f t="shared" si="28"/>
        <v>0.44</v>
      </c>
      <c r="O74" s="73">
        <v>0</v>
      </c>
      <c r="P74" s="51">
        <f t="shared" si="29"/>
        <v>2.5</v>
      </c>
      <c r="Q74" s="73">
        <f t="shared" si="27"/>
        <v>2.06</v>
      </c>
      <c r="R74" s="20"/>
      <c r="S74" s="21">
        <v>0.325</v>
      </c>
      <c r="T74" s="22">
        <f t="shared" si="30"/>
        <v>0.765</v>
      </c>
      <c r="U74" s="22">
        <f t="shared" si="31"/>
        <v>0</v>
      </c>
      <c r="V74" s="23">
        <f t="shared" si="32"/>
        <v>0</v>
      </c>
      <c r="W74" s="22">
        <f t="shared" si="33"/>
        <v>0.765</v>
      </c>
      <c r="X74" s="22">
        <v>45</v>
      </c>
      <c r="Y74" s="24">
        <f t="shared" si="34"/>
        <v>2.5</v>
      </c>
      <c r="Z74" s="92">
        <f t="shared" si="35"/>
        <v>1.7349999999999999</v>
      </c>
      <c r="AA74" s="20"/>
    </row>
    <row r="75" spans="1:27" s="69" customFormat="1" ht="18" customHeight="1">
      <c r="A75" s="49" t="s">
        <v>7</v>
      </c>
      <c r="B75" s="54" t="s">
        <v>64</v>
      </c>
      <c r="C75" s="51" t="s">
        <v>90</v>
      </c>
      <c r="D75" s="14" t="s">
        <v>118</v>
      </c>
      <c r="E75" s="51">
        <v>6.3</v>
      </c>
      <c r="F75" s="14" t="s">
        <v>119</v>
      </c>
      <c r="G75" s="51">
        <v>6.3</v>
      </c>
      <c r="H75" s="14" t="s">
        <v>117</v>
      </c>
      <c r="I75" s="14" t="s">
        <v>117</v>
      </c>
      <c r="J75" s="14">
        <v>1.1</v>
      </c>
      <c r="K75" s="2">
        <v>1.122</v>
      </c>
      <c r="L75" s="52">
        <v>0</v>
      </c>
      <c r="M75" s="52"/>
      <c r="N75" s="14">
        <f t="shared" si="28"/>
        <v>1.1</v>
      </c>
      <c r="O75" s="73">
        <v>0</v>
      </c>
      <c r="P75" s="51">
        <f t="shared" si="29"/>
        <v>6.3</v>
      </c>
      <c r="Q75" s="73">
        <f t="shared" si="27"/>
        <v>5.199999999999999</v>
      </c>
      <c r="R75" s="20"/>
      <c r="S75" s="21">
        <v>2.91</v>
      </c>
      <c r="T75" s="22">
        <f t="shared" si="30"/>
        <v>4.01</v>
      </c>
      <c r="U75" s="22">
        <f t="shared" si="31"/>
        <v>0</v>
      </c>
      <c r="V75" s="23">
        <f t="shared" si="32"/>
        <v>0</v>
      </c>
      <c r="W75" s="22">
        <f t="shared" si="33"/>
        <v>4.01</v>
      </c>
      <c r="X75" s="22">
        <v>46</v>
      </c>
      <c r="Y75" s="24">
        <f t="shared" si="34"/>
        <v>6.3</v>
      </c>
      <c r="Z75" s="92">
        <f t="shared" si="35"/>
        <v>2.29</v>
      </c>
      <c r="AA75" s="20"/>
    </row>
    <row r="76" spans="1:27" s="69" customFormat="1" ht="18" customHeight="1">
      <c r="A76" s="49" t="s">
        <v>8</v>
      </c>
      <c r="B76" s="54" t="s">
        <v>65</v>
      </c>
      <c r="C76" s="51" t="s">
        <v>104</v>
      </c>
      <c r="D76" s="14" t="s">
        <v>118</v>
      </c>
      <c r="E76" s="51">
        <v>10</v>
      </c>
      <c r="F76" s="14" t="s">
        <v>119</v>
      </c>
      <c r="G76" s="51">
        <v>10</v>
      </c>
      <c r="H76" s="14" t="s">
        <v>117</v>
      </c>
      <c r="I76" s="14" t="s">
        <v>117</v>
      </c>
      <c r="J76" s="14">
        <v>0.4</v>
      </c>
      <c r="K76" s="2">
        <v>0.444</v>
      </c>
      <c r="L76" s="52">
        <v>0</v>
      </c>
      <c r="M76" s="52"/>
      <c r="N76" s="14">
        <f t="shared" si="28"/>
        <v>0.4</v>
      </c>
      <c r="O76" s="73">
        <v>0</v>
      </c>
      <c r="P76" s="51">
        <f t="shared" si="29"/>
        <v>10</v>
      </c>
      <c r="Q76" s="73">
        <f t="shared" si="27"/>
        <v>9.6</v>
      </c>
      <c r="R76" s="20"/>
      <c r="S76" s="21">
        <v>0.011</v>
      </c>
      <c r="T76" s="22">
        <f t="shared" si="30"/>
        <v>0.41100000000000003</v>
      </c>
      <c r="U76" s="22">
        <f t="shared" si="31"/>
        <v>0</v>
      </c>
      <c r="V76" s="23">
        <f t="shared" si="32"/>
        <v>0</v>
      </c>
      <c r="W76" s="22">
        <f t="shared" si="33"/>
        <v>0.41100000000000003</v>
      </c>
      <c r="X76" s="22">
        <v>47</v>
      </c>
      <c r="Y76" s="24">
        <f t="shared" si="34"/>
        <v>10</v>
      </c>
      <c r="Z76" s="92">
        <f t="shared" si="35"/>
        <v>9.589</v>
      </c>
      <c r="AA76" s="20"/>
    </row>
    <row r="77" spans="1:27" s="69" customFormat="1" ht="18" customHeight="1">
      <c r="A77" s="49" t="s">
        <v>9</v>
      </c>
      <c r="B77" s="50" t="s">
        <v>69</v>
      </c>
      <c r="C77" s="51" t="s">
        <v>91</v>
      </c>
      <c r="D77" s="14" t="s">
        <v>118</v>
      </c>
      <c r="E77" s="51">
        <v>1.6</v>
      </c>
      <c r="F77" s="14" t="s">
        <v>119</v>
      </c>
      <c r="G77" s="51">
        <v>2.5</v>
      </c>
      <c r="H77" s="14" t="s">
        <v>117</v>
      </c>
      <c r="I77" s="14" t="s">
        <v>117</v>
      </c>
      <c r="J77" s="14">
        <v>0.17</v>
      </c>
      <c r="K77" s="2">
        <v>0.344</v>
      </c>
      <c r="L77" s="52">
        <v>0</v>
      </c>
      <c r="M77" s="52"/>
      <c r="N77" s="14">
        <f t="shared" si="28"/>
        <v>0.17</v>
      </c>
      <c r="O77" s="73">
        <v>0</v>
      </c>
      <c r="P77" s="51">
        <f t="shared" si="29"/>
        <v>1.6</v>
      </c>
      <c r="Q77" s="73">
        <f t="shared" si="27"/>
        <v>1.4300000000000002</v>
      </c>
      <c r="R77" s="20"/>
      <c r="S77" s="21">
        <v>0.138</v>
      </c>
      <c r="T77" s="22">
        <f t="shared" si="30"/>
        <v>0.30800000000000005</v>
      </c>
      <c r="U77" s="22">
        <f t="shared" si="31"/>
        <v>0</v>
      </c>
      <c r="V77" s="23">
        <f t="shared" si="32"/>
        <v>0</v>
      </c>
      <c r="W77" s="22">
        <f t="shared" si="33"/>
        <v>0.30800000000000005</v>
      </c>
      <c r="X77" s="22">
        <v>48</v>
      </c>
      <c r="Y77" s="24">
        <f t="shared" si="34"/>
        <v>1.6</v>
      </c>
      <c r="Z77" s="92">
        <f t="shared" si="35"/>
        <v>1.292</v>
      </c>
      <c r="AA77" s="20"/>
    </row>
    <row r="78" spans="1:27" s="69" customFormat="1" ht="18" customHeight="1">
      <c r="A78" s="49" t="s">
        <v>10</v>
      </c>
      <c r="B78" s="54" t="s">
        <v>70</v>
      </c>
      <c r="C78" s="51" t="s">
        <v>89</v>
      </c>
      <c r="D78" s="14" t="s">
        <v>118</v>
      </c>
      <c r="E78" s="51">
        <v>1.6</v>
      </c>
      <c r="F78" s="14" t="s">
        <v>119</v>
      </c>
      <c r="G78" s="51">
        <v>1.6</v>
      </c>
      <c r="H78" s="14" t="s">
        <v>117</v>
      </c>
      <c r="I78" s="14" t="s">
        <v>117</v>
      </c>
      <c r="J78" s="14">
        <v>0.21</v>
      </c>
      <c r="K78" s="2">
        <v>0.288</v>
      </c>
      <c r="L78" s="52">
        <v>0</v>
      </c>
      <c r="M78" s="52"/>
      <c r="N78" s="14">
        <f t="shared" si="28"/>
        <v>0.21</v>
      </c>
      <c r="O78" s="73">
        <v>0</v>
      </c>
      <c r="P78" s="51">
        <f t="shared" si="29"/>
        <v>1.6</v>
      </c>
      <c r="Q78" s="73">
        <f t="shared" si="27"/>
        <v>1.3900000000000001</v>
      </c>
      <c r="R78" s="20"/>
      <c r="S78" s="21">
        <v>0.1</v>
      </c>
      <c r="T78" s="22">
        <f t="shared" si="30"/>
        <v>0.31</v>
      </c>
      <c r="U78" s="22">
        <f t="shared" si="31"/>
        <v>0</v>
      </c>
      <c r="V78" s="23">
        <f t="shared" si="32"/>
        <v>0</v>
      </c>
      <c r="W78" s="22">
        <f t="shared" si="33"/>
        <v>0.31</v>
      </c>
      <c r="X78" s="22">
        <v>49</v>
      </c>
      <c r="Y78" s="24">
        <f t="shared" si="34"/>
        <v>1.6</v>
      </c>
      <c r="Z78" s="92">
        <f t="shared" si="35"/>
        <v>1.29</v>
      </c>
      <c r="AA78" s="20"/>
    </row>
    <row r="79" spans="1:27" s="69" customFormat="1" ht="18" customHeight="1">
      <c r="A79" s="49" t="s">
        <v>11</v>
      </c>
      <c r="B79" s="54" t="s">
        <v>71</v>
      </c>
      <c r="C79" s="51" t="s">
        <v>115</v>
      </c>
      <c r="D79" s="14" t="s">
        <v>118</v>
      </c>
      <c r="E79" s="51">
        <v>2.5</v>
      </c>
      <c r="F79" s="14" t="s">
        <v>119</v>
      </c>
      <c r="G79" s="51">
        <v>4</v>
      </c>
      <c r="H79" s="14" t="s">
        <v>117</v>
      </c>
      <c r="I79" s="14" t="s">
        <v>117</v>
      </c>
      <c r="J79" s="14">
        <v>0.57</v>
      </c>
      <c r="K79" s="2">
        <v>0.522</v>
      </c>
      <c r="L79" s="52">
        <v>0</v>
      </c>
      <c r="M79" s="52"/>
      <c r="N79" s="14">
        <f>J79</f>
        <v>0.57</v>
      </c>
      <c r="O79" s="73">
        <v>0</v>
      </c>
      <c r="P79" s="51">
        <f t="shared" si="29"/>
        <v>2.5</v>
      </c>
      <c r="Q79" s="73">
        <f t="shared" si="27"/>
        <v>1.9300000000000002</v>
      </c>
      <c r="R79" s="20"/>
      <c r="S79" s="21">
        <v>0.823</v>
      </c>
      <c r="T79" s="22">
        <f t="shared" si="30"/>
        <v>1.3929999999999998</v>
      </c>
      <c r="U79" s="22">
        <f t="shared" si="31"/>
        <v>0</v>
      </c>
      <c r="V79" s="23">
        <f t="shared" si="32"/>
        <v>0</v>
      </c>
      <c r="W79" s="22">
        <f t="shared" si="33"/>
        <v>1.3929999999999998</v>
      </c>
      <c r="X79" s="22">
        <v>50</v>
      </c>
      <c r="Y79" s="24">
        <f t="shared" si="34"/>
        <v>2.5</v>
      </c>
      <c r="Z79" s="92">
        <f t="shared" si="35"/>
        <v>1.1070000000000002</v>
      </c>
      <c r="AA79" s="20"/>
    </row>
    <row r="80" spans="1:27" s="69" customFormat="1" ht="18" customHeight="1">
      <c r="A80" s="49" t="s">
        <v>12</v>
      </c>
      <c r="B80" s="54" t="s">
        <v>72</v>
      </c>
      <c r="C80" s="51" t="s">
        <v>88</v>
      </c>
      <c r="D80" s="14" t="s">
        <v>118</v>
      </c>
      <c r="E80" s="51">
        <v>2.5</v>
      </c>
      <c r="F80" s="14" t="s">
        <v>119</v>
      </c>
      <c r="G80" s="51">
        <v>2.5</v>
      </c>
      <c r="H80" s="14" t="s">
        <v>117</v>
      </c>
      <c r="I80" s="14" t="s">
        <v>117</v>
      </c>
      <c r="J80" s="14">
        <v>0.21</v>
      </c>
      <c r="K80" s="2">
        <v>0.266</v>
      </c>
      <c r="L80" s="52">
        <v>0</v>
      </c>
      <c r="M80" s="52"/>
      <c r="N80" s="14">
        <f t="shared" si="28"/>
        <v>0.21</v>
      </c>
      <c r="O80" s="73">
        <v>0</v>
      </c>
      <c r="P80" s="51">
        <f>MIN(D80:I80)</f>
        <v>2.5</v>
      </c>
      <c r="Q80" s="73">
        <f t="shared" si="27"/>
        <v>2.29</v>
      </c>
      <c r="R80" s="20"/>
      <c r="S80" s="21">
        <v>0.65</v>
      </c>
      <c r="T80" s="22">
        <f t="shared" si="30"/>
        <v>0.86</v>
      </c>
      <c r="U80" s="22">
        <f t="shared" si="31"/>
        <v>0</v>
      </c>
      <c r="V80" s="23">
        <f t="shared" si="32"/>
        <v>0</v>
      </c>
      <c r="W80" s="22">
        <f t="shared" si="33"/>
        <v>0.86</v>
      </c>
      <c r="X80" s="22">
        <v>51</v>
      </c>
      <c r="Y80" s="24">
        <f t="shared" si="34"/>
        <v>2.5</v>
      </c>
      <c r="Z80" s="92">
        <f t="shared" si="35"/>
        <v>1.6400000000000001</v>
      </c>
      <c r="AA80" s="20"/>
    </row>
    <row r="81" spans="1:27" s="69" customFormat="1" ht="18" customHeight="1">
      <c r="A81" s="49" t="s">
        <v>13</v>
      </c>
      <c r="B81" s="54" t="s">
        <v>73</v>
      </c>
      <c r="C81" s="51" t="s">
        <v>112</v>
      </c>
      <c r="D81" s="14" t="s">
        <v>118</v>
      </c>
      <c r="E81" s="51">
        <v>1</v>
      </c>
      <c r="F81" s="14" t="s">
        <v>119</v>
      </c>
      <c r="G81" s="51">
        <v>1.6</v>
      </c>
      <c r="H81" s="14" t="s">
        <v>117</v>
      </c>
      <c r="I81" s="14" t="s">
        <v>117</v>
      </c>
      <c r="J81" s="14">
        <v>0.05</v>
      </c>
      <c r="K81" s="2">
        <v>0.044</v>
      </c>
      <c r="L81" s="52">
        <v>0</v>
      </c>
      <c r="M81" s="52"/>
      <c r="N81" s="14">
        <f t="shared" si="28"/>
        <v>0.05</v>
      </c>
      <c r="O81" s="73">
        <v>0</v>
      </c>
      <c r="P81" s="51">
        <f t="shared" si="29"/>
        <v>1</v>
      </c>
      <c r="Q81" s="73">
        <f t="shared" si="27"/>
        <v>0.95</v>
      </c>
      <c r="R81" s="20"/>
      <c r="S81" s="21">
        <v>0.003</v>
      </c>
      <c r="T81" s="22">
        <f t="shared" si="30"/>
        <v>0.053000000000000005</v>
      </c>
      <c r="U81" s="22">
        <f t="shared" si="31"/>
        <v>0</v>
      </c>
      <c r="V81" s="23">
        <f t="shared" si="32"/>
        <v>0</v>
      </c>
      <c r="W81" s="22">
        <f t="shared" si="33"/>
        <v>0.053000000000000005</v>
      </c>
      <c r="X81" s="22">
        <v>52</v>
      </c>
      <c r="Y81" s="24">
        <f t="shared" si="34"/>
        <v>1</v>
      </c>
      <c r="Z81" s="92">
        <f t="shared" si="35"/>
        <v>0.947</v>
      </c>
      <c r="AA81" s="20"/>
    </row>
    <row r="82" spans="1:27" s="80" customFormat="1" ht="18" customHeight="1">
      <c r="A82" s="49" t="s">
        <v>14</v>
      </c>
      <c r="B82" s="50" t="s">
        <v>74</v>
      </c>
      <c r="C82" s="51" t="s">
        <v>101</v>
      </c>
      <c r="D82" s="14" t="s">
        <v>118</v>
      </c>
      <c r="E82" s="51">
        <v>1.6</v>
      </c>
      <c r="F82" s="14" t="s">
        <v>119</v>
      </c>
      <c r="G82" s="51">
        <v>1</v>
      </c>
      <c r="H82" s="14" t="s">
        <v>117</v>
      </c>
      <c r="I82" s="14" t="s">
        <v>117</v>
      </c>
      <c r="J82" s="14">
        <v>0.06</v>
      </c>
      <c r="K82" s="2">
        <v>0.055</v>
      </c>
      <c r="L82" s="52">
        <v>0</v>
      </c>
      <c r="M82" s="52"/>
      <c r="N82" s="14">
        <f t="shared" si="28"/>
        <v>0.06</v>
      </c>
      <c r="O82" s="73">
        <v>0</v>
      </c>
      <c r="P82" s="51">
        <f t="shared" si="29"/>
        <v>1</v>
      </c>
      <c r="Q82" s="73">
        <f t="shared" si="27"/>
        <v>0.94</v>
      </c>
      <c r="R82" s="20"/>
      <c r="S82" s="21">
        <v>0</v>
      </c>
      <c r="T82" s="22">
        <f t="shared" si="30"/>
        <v>0.06</v>
      </c>
      <c r="U82" s="22">
        <f t="shared" si="31"/>
        <v>0</v>
      </c>
      <c r="V82" s="23">
        <f t="shared" si="32"/>
        <v>0</v>
      </c>
      <c r="W82" s="22">
        <f t="shared" si="33"/>
        <v>0.06</v>
      </c>
      <c r="X82" s="22">
        <v>53</v>
      </c>
      <c r="Y82" s="24">
        <f t="shared" si="34"/>
        <v>1</v>
      </c>
      <c r="Z82" s="92">
        <f t="shared" si="35"/>
        <v>0.94</v>
      </c>
      <c r="AA82" s="20"/>
    </row>
    <row r="83" spans="1:27" ht="18" customHeight="1">
      <c r="A83" s="81"/>
      <c r="B83" s="82" t="s">
        <v>17</v>
      </c>
      <c r="C83" s="83">
        <f>D83</f>
        <v>213.30000000000004</v>
      </c>
      <c r="D83" s="57">
        <f>SUM(D71:I82)+SUM(D67:I69)</f>
        <v>213.30000000000004</v>
      </c>
      <c r="E83" s="57"/>
      <c r="F83" s="57"/>
      <c r="G83" s="57"/>
      <c r="H83" s="57"/>
      <c r="I83" s="57"/>
      <c r="J83" s="75">
        <f>SUM(J71:J82)+SUM(J67:J69)</f>
        <v>36.36</v>
      </c>
      <c r="K83" s="75"/>
      <c r="L83" s="76">
        <f>L67</f>
        <v>0</v>
      </c>
      <c r="M83" s="76"/>
      <c r="N83" s="58">
        <f>SUM(N71:N82)+SUM(N67:N69)</f>
        <v>36.36</v>
      </c>
      <c r="O83" s="58">
        <f>SUM(O71:O82)+SUM(O67:O69)</f>
        <v>0</v>
      </c>
      <c r="P83" s="58">
        <f>SUM(P71:P82)+SUM(P67:P69)</f>
        <v>72.6</v>
      </c>
      <c r="Q83" s="58">
        <f>SUM(Q82+Q81+Q80+Q79+Q78+Q77+Q76+Q75+Q74+Q73+Q72+Q69+Q68+Q67+Q71)</f>
        <v>36.239999999999995</v>
      </c>
      <c r="R83" s="18"/>
      <c r="S83" s="63"/>
      <c r="T83" s="18"/>
      <c r="U83" s="18"/>
      <c r="V83" s="18"/>
      <c r="W83" s="19"/>
      <c r="X83" s="19"/>
      <c r="Y83" s="19"/>
      <c r="Z83" s="19"/>
      <c r="AA83" s="19"/>
    </row>
    <row r="84" spans="1:27" s="60" customFormat="1" ht="15.75" customHeight="1">
      <c r="A84" s="17"/>
      <c r="B84" s="55" t="s">
        <v>98</v>
      </c>
      <c r="C84" s="56"/>
      <c r="D84" s="59"/>
      <c r="E84" s="59"/>
      <c r="F84" s="59"/>
      <c r="G84" s="59"/>
      <c r="H84" s="59"/>
      <c r="I84" s="59"/>
      <c r="J84" s="58"/>
      <c r="K84" s="58"/>
      <c r="L84" s="58"/>
      <c r="M84" s="58"/>
      <c r="N84" s="58"/>
      <c r="O84" s="58"/>
      <c r="P84" s="58"/>
      <c r="Q84" s="58">
        <f>Q71</f>
        <v>-1.3399999999999999</v>
      </c>
      <c r="R84" s="15"/>
      <c r="S84" s="16"/>
      <c r="T84" s="15"/>
      <c r="U84" s="15"/>
      <c r="V84" s="15"/>
      <c r="W84" s="17"/>
      <c r="X84" s="17"/>
      <c r="Y84" s="17"/>
      <c r="Z84" s="17"/>
      <c r="AA84" s="17"/>
    </row>
    <row r="85" spans="1:27" ht="18" customHeight="1">
      <c r="A85" s="19"/>
      <c r="B85" s="55" t="s">
        <v>99</v>
      </c>
      <c r="C85" s="61"/>
      <c r="D85" s="62"/>
      <c r="E85" s="62"/>
      <c r="F85" s="62"/>
      <c r="G85" s="62"/>
      <c r="H85" s="62"/>
      <c r="I85" s="62"/>
      <c r="J85" s="19"/>
      <c r="K85" s="19"/>
      <c r="L85" s="62"/>
      <c r="M85" s="62"/>
      <c r="N85" s="19"/>
      <c r="O85" s="19"/>
      <c r="P85" s="19"/>
      <c r="Q85" s="84">
        <f>SUM(Q67+Q68+Q69+Q72+Q73+Q74+Q75+Q76+Q77+Q78+Q79+Q80+Q81+Q82)</f>
        <v>37.58</v>
      </c>
      <c r="R85" s="18"/>
      <c r="S85" s="63"/>
      <c r="T85" s="18"/>
      <c r="U85" s="18"/>
      <c r="V85" s="18"/>
      <c r="W85" s="19"/>
      <c r="X85" s="19"/>
      <c r="Y85" s="19"/>
      <c r="Z85" s="19"/>
      <c r="AA85" s="19"/>
    </row>
    <row r="86" spans="1:22" ht="3.75" customHeight="1">
      <c r="A86" s="10"/>
      <c r="B86" s="85"/>
      <c r="C86" s="85"/>
      <c r="D86" s="85"/>
      <c r="E86" s="85"/>
      <c r="F86" s="85"/>
      <c r="G86" s="85"/>
      <c r="H86" s="85"/>
      <c r="I86" s="85"/>
      <c r="J86" s="85"/>
      <c r="K86" s="86"/>
      <c r="L86" s="87"/>
      <c r="M86" s="87"/>
      <c r="N86" s="87"/>
      <c r="O86" s="87"/>
      <c r="P86" s="87"/>
      <c r="Q86" s="87"/>
      <c r="R86" s="87"/>
      <c r="S86" s="88"/>
      <c r="T86" s="89"/>
      <c r="U86" s="89"/>
      <c r="V86" s="89"/>
    </row>
    <row r="87" spans="1:22" ht="123.75" customHeight="1">
      <c r="A87" s="10"/>
      <c r="B87" s="85"/>
      <c r="C87" s="85"/>
      <c r="D87" s="85"/>
      <c r="E87" s="85"/>
      <c r="F87" s="85"/>
      <c r="G87" s="85"/>
      <c r="H87" s="85"/>
      <c r="I87" s="85"/>
      <c r="J87" s="85"/>
      <c r="K87" s="86"/>
      <c r="L87" s="87"/>
      <c r="M87" s="87"/>
      <c r="N87" s="87"/>
      <c r="O87" s="87"/>
      <c r="P87" s="87"/>
      <c r="Q87" s="87"/>
      <c r="R87" s="87"/>
      <c r="S87" s="88"/>
      <c r="T87" s="89"/>
      <c r="U87" s="89"/>
      <c r="V87" s="89"/>
    </row>
    <row r="88" spans="18:22" ht="5.25" customHeight="1">
      <c r="R88" s="87"/>
      <c r="S88" s="88"/>
      <c r="T88" s="89"/>
      <c r="U88" s="89"/>
      <c r="V88" s="89"/>
    </row>
    <row r="89" spans="1:22" ht="18.75">
      <c r="A89" s="10"/>
      <c r="B89" s="10"/>
      <c r="C89" s="1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87"/>
      <c r="S89" s="88"/>
      <c r="T89" s="89"/>
      <c r="U89" s="89"/>
      <c r="V89" s="89"/>
    </row>
    <row r="90" spans="3:22" ht="4.5" customHeight="1">
      <c r="C90" s="10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7"/>
      <c r="S90" s="88"/>
      <c r="T90" s="89"/>
      <c r="U90" s="89"/>
      <c r="V90" s="89"/>
    </row>
    <row r="91" spans="3:22" ht="3.75" customHeight="1"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8"/>
      <c r="T91" s="89"/>
      <c r="U91" s="89"/>
      <c r="V91" s="89"/>
    </row>
    <row r="92" spans="3:22" ht="18.75">
      <c r="C92" s="91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8"/>
      <c r="T92" s="89"/>
      <c r="U92" s="89"/>
      <c r="V92" s="89"/>
    </row>
    <row r="93" spans="3:22" ht="18.75" customHeight="1"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8"/>
      <c r="T93" s="89"/>
      <c r="U93" s="89"/>
      <c r="V93" s="89"/>
    </row>
    <row r="94" spans="3:22" ht="4.5" customHeight="1"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8"/>
      <c r="T94" s="89"/>
      <c r="U94" s="89"/>
      <c r="V94" s="89"/>
    </row>
    <row r="95" spans="3:22" ht="18.75"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8"/>
      <c r="T95" s="89"/>
      <c r="U95" s="89"/>
      <c r="V95" s="89"/>
    </row>
    <row r="96" spans="3:22" ht="18.75" customHeight="1"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8"/>
      <c r="T96" s="89"/>
      <c r="U96" s="89"/>
      <c r="V96" s="89"/>
    </row>
    <row r="97" spans="3:22" ht="4.5" customHeight="1"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8"/>
      <c r="T97" s="89"/>
      <c r="U97" s="89"/>
      <c r="V97" s="89"/>
    </row>
    <row r="98" spans="3:22" ht="18.75"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8"/>
      <c r="T98" s="89"/>
      <c r="U98" s="89"/>
      <c r="V98" s="89"/>
    </row>
    <row r="99" spans="3:22" ht="18.75" customHeight="1"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8"/>
      <c r="T99" s="89"/>
      <c r="U99" s="89"/>
      <c r="V99" s="89"/>
    </row>
    <row r="100" spans="3:22" ht="3.75" customHeight="1"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8"/>
      <c r="T100" s="89"/>
      <c r="U100" s="89"/>
      <c r="V100" s="89"/>
    </row>
    <row r="101" spans="3:22" ht="18.75"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8"/>
      <c r="T101" s="89"/>
      <c r="U101" s="89"/>
      <c r="V101" s="89"/>
    </row>
    <row r="102" spans="3:22" ht="18.75" customHeight="1"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8"/>
      <c r="T102" s="89"/>
      <c r="U102" s="89"/>
      <c r="V102" s="89"/>
    </row>
    <row r="103" spans="3:22" ht="3" customHeight="1"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8"/>
      <c r="T103" s="89"/>
      <c r="U103" s="89"/>
      <c r="V103" s="89"/>
    </row>
    <row r="104" spans="3:22" ht="18.75"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8"/>
      <c r="T104" s="89"/>
      <c r="U104" s="89"/>
      <c r="V104" s="89"/>
    </row>
    <row r="105" spans="3:22" ht="18.75" customHeight="1"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8"/>
      <c r="T105" s="89"/>
      <c r="U105" s="89"/>
      <c r="V105" s="89"/>
    </row>
    <row r="106" spans="3:22" ht="2.25" customHeight="1"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8"/>
      <c r="T106" s="89"/>
      <c r="U106" s="89"/>
      <c r="V106" s="89"/>
    </row>
    <row r="107" spans="3:22" ht="18.75"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8"/>
      <c r="T107" s="89"/>
      <c r="U107" s="89"/>
      <c r="V107" s="89"/>
    </row>
    <row r="108" spans="3:22" ht="18.75"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8"/>
      <c r="T108" s="89"/>
      <c r="U108" s="89"/>
      <c r="V108" s="89"/>
    </row>
    <row r="109" spans="3:22" ht="3.75" customHeight="1"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8"/>
      <c r="T109" s="89"/>
      <c r="U109" s="89"/>
      <c r="V109" s="89"/>
    </row>
    <row r="110" spans="3:22" ht="18.75"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8"/>
      <c r="T110" s="89"/>
      <c r="U110" s="89"/>
      <c r="V110" s="89"/>
    </row>
    <row r="111" spans="3:17" ht="18.75"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</row>
    <row r="112" spans="3:17" ht="3.75" customHeight="1"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</row>
    <row r="113" spans="3:17" ht="19.5" customHeight="1"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</row>
    <row r="114" spans="3:17" ht="18.75"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</row>
    <row r="115" spans="3:17" ht="46.5" customHeight="1"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</row>
    <row r="116" spans="3:17" ht="3.75" customHeight="1"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</row>
    <row r="117" spans="3:17" ht="18.75"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</row>
    <row r="118" spans="3:17" ht="18.75"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</row>
    <row r="119" spans="3:17" ht="3.75" customHeight="1"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</row>
    <row r="120" spans="3:17" ht="18.75"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</row>
    <row r="121" spans="3:17" ht="18.75"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</row>
    <row r="122" spans="3:17" ht="3.75" customHeight="1"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</row>
    <row r="123" spans="3:17" ht="18.75"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</row>
    <row r="124" spans="3:17" ht="18.75"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</row>
    <row r="125" spans="3:17" ht="3.75" customHeight="1"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</row>
    <row r="126" spans="3:17" ht="18.75"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</row>
    <row r="127" spans="3:17" ht="18.75"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</row>
    <row r="128" spans="3:17" ht="3.75" customHeight="1"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</row>
    <row r="129" spans="3:17" ht="18.75"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</row>
    <row r="130" spans="3:17" ht="18.75"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</row>
    <row r="131" spans="3:17" ht="3.75" customHeight="1"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</row>
    <row r="132" spans="3:17" ht="18.75"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</row>
    <row r="133" spans="3:17" ht="18.75"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</row>
    <row r="134" spans="3:17" ht="3.75" customHeight="1"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</row>
    <row r="135" spans="3:17" ht="18.75"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</row>
    <row r="136" spans="3:17" ht="18.75"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</row>
    <row r="137" spans="3:17" ht="3.75" customHeight="1"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</row>
    <row r="138" spans="3:17" ht="18.75"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</row>
    <row r="139" spans="3:17" ht="18.75"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</row>
    <row r="140" spans="3:17" ht="3.75" customHeight="1"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</row>
    <row r="141" spans="3:17" ht="18.75"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</row>
    <row r="142" spans="3:17" ht="18.75"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</row>
    <row r="143" spans="3:17" ht="3.75" customHeight="1"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</row>
    <row r="144" spans="3:17" ht="18.75"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</row>
    <row r="145" spans="3:17" ht="18.75"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</row>
    <row r="146" spans="3:17" ht="19.5" customHeight="1"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</row>
    <row r="147" spans="3:17" ht="18.75"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</row>
    <row r="148" spans="3:17" ht="18.75"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</row>
    <row r="149" spans="3:17" ht="3.75" customHeight="1"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</row>
    <row r="150" spans="3:17" ht="18.75"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</row>
    <row r="151" spans="3:17" ht="18.75"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</row>
    <row r="152" spans="3:17" ht="3.75" customHeight="1"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</row>
    <row r="153" spans="3:17" ht="18.75"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</row>
    <row r="154" spans="3:17" ht="18.75"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</row>
    <row r="155" spans="3:17" ht="3.75" customHeight="1"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</row>
    <row r="156" spans="3:17" ht="18.75"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</row>
    <row r="157" spans="3:17" ht="18.75"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</row>
    <row r="158" spans="3:17" ht="3.75" customHeight="1"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</row>
    <row r="159" spans="3:17" ht="18.75"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</row>
    <row r="160" spans="3:17" ht="18.75"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</row>
    <row r="161" spans="3:17" ht="3.75" customHeight="1"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</row>
    <row r="162" spans="3:17" ht="18.75"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</row>
    <row r="163" spans="3:17" ht="18.75"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</row>
    <row r="164" spans="3:17" ht="3.75" customHeight="1"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</row>
    <row r="165" spans="3:17" ht="18.75"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</row>
    <row r="166" spans="3:17" ht="18.75"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</row>
    <row r="167" spans="3:17" ht="3.75" customHeight="1"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</row>
    <row r="168" spans="3:17" ht="18.75"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</row>
    <row r="169" spans="3:17" ht="18.75"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</row>
    <row r="170" spans="3:17" ht="3.75" customHeight="1"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</row>
    <row r="171" spans="3:17" ht="18.75"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</row>
    <row r="172" spans="3:17" ht="18.75"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</row>
    <row r="173" spans="3:17" ht="3.75" customHeight="1"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</row>
    <row r="174" spans="3:17" ht="18.75"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</row>
    <row r="175" spans="3:17" ht="18.75"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</row>
    <row r="176" spans="3:17" ht="18.75"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</row>
    <row r="177" spans="3:17" ht="3.75" customHeight="1"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</row>
    <row r="178" spans="3:17" ht="18.75"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</row>
    <row r="179" spans="3:17" ht="18" customHeight="1"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</row>
    <row r="180" spans="3:17" ht="3.75" customHeight="1"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</row>
    <row r="181" spans="3:17" ht="18.75"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</row>
    <row r="182" spans="3:17" ht="18.75"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</row>
    <row r="183" spans="3:17" ht="3.75" customHeight="1"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</row>
    <row r="184" spans="3:17" ht="18.75"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</row>
    <row r="185" spans="3:17" ht="18.75"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</row>
    <row r="186" spans="3:17" ht="3.75" customHeight="1"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</row>
    <row r="187" spans="3:17" ht="18.75"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</row>
    <row r="188" spans="3:17" ht="18.75"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</row>
    <row r="189" spans="3:17" ht="18.75"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</row>
    <row r="190" spans="3:17" ht="18.75"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</row>
    <row r="191" spans="3:17" ht="18.75"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</row>
    <row r="192" spans="3:17" ht="18.75"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</row>
    <row r="193" spans="3:17" ht="18.75"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</row>
    <row r="194" spans="3:17" ht="3.75" customHeight="1"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</row>
    <row r="195" spans="3:17" ht="18.75"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</row>
    <row r="196" spans="3:17" ht="18.75"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</row>
    <row r="197" spans="3:17" ht="3.75" customHeight="1"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</row>
    <row r="198" spans="3:17" ht="18.75"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</row>
    <row r="199" spans="3:17" ht="17.25" customHeight="1"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</row>
    <row r="200" spans="3:17" ht="3.75" customHeight="1"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</row>
    <row r="201" spans="3:17" ht="17.25" customHeight="1"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</row>
    <row r="202" spans="3:17" ht="18.75"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</row>
    <row r="203" spans="3:17" ht="3.75" customHeight="1"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</row>
    <row r="204" spans="3:17" ht="18.75"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</row>
    <row r="205" spans="3:17" ht="18.75"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</row>
    <row r="206" spans="3:17" ht="3.75" customHeight="1"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</row>
    <row r="207" spans="3:17" ht="18.75"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</row>
    <row r="208" spans="3:17" ht="18.75"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</row>
    <row r="209" spans="3:17" ht="3.75" customHeight="1"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</row>
    <row r="210" spans="3:17" ht="18.75"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</row>
    <row r="211" spans="3:17" ht="18.75"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</row>
    <row r="212" spans="3:17" ht="3.75" customHeight="1"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</row>
    <row r="213" spans="3:17" ht="18.75"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</row>
    <row r="214" spans="3:17" ht="18.75"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</row>
    <row r="215" spans="3:17" ht="3.75" customHeight="1"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</row>
    <row r="216" spans="3:17" ht="18.75"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</row>
    <row r="217" spans="3:17" ht="18.75"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</row>
    <row r="218" spans="3:17" ht="18.75"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</row>
    <row r="219" spans="3:17" ht="18.75"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</row>
    <row r="220" spans="3:17" ht="18.75"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</row>
    <row r="221" spans="3:17" ht="18.75"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</row>
    <row r="222" spans="3:17" ht="18.75"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</row>
    <row r="223" spans="3:17" ht="38.25" customHeight="1"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</row>
    <row r="224" spans="3:17" ht="79.5" customHeight="1"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</row>
    <row r="225" spans="3:17" ht="18.75"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</row>
    <row r="226" spans="3:17" ht="18.75"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</row>
    <row r="227" spans="3:17" ht="18.75"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</row>
    <row r="228" spans="3:17" ht="18.75"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</row>
    <row r="229" spans="3:17" ht="18.75"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</row>
    <row r="230" spans="3:17" ht="18.75"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</row>
    <row r="231" spans="3:17" ht="18.75"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</row>
    <row r="232" spans="3:17" ht="18.75"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</row>
    <row r="233" spans="3:17" ht="18.75"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</row>
    <row r="234" spans="3:17" ht="18.75"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</row>
    <row r="235" spans="3:17" ht="18.75"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</row>
    <row r="236" spans="3:17" ht="18.75"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</row>
    <row r="237" spans="3:17" ht="18.75"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</row>
    <row r="238" spans="3:17" ht="18.75"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</row>
    <row r="239" spans="3:17" ht="18.75"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</row>
    <row r="240" spans="3:17" ht="18.75"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</row>
    <row r="241" spans="3:17" ht="18.75"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</row>
    <row r="242" spans="3:17" ht="18.75"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</row>
    <row r="243" spans="3:17" ht="18.75"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</row>
    <row r="244" spans="3:17" ht="18.75"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</row>
    <row r="245" spans="3:17" ht="18.75"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</row>
    <row r="246" spans="3:17" ht="18.75"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</row>
    <row r="247" spans="3:17" ht="18.75"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</row>
    <row r="248" spans="3:17" ht="18.75"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</row>
    <row r="249" spans="3:17" ht="18.75"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</row>
    <row r="250" spans="3:17" ht="18.75"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</row>
    <row r="251" spans="3:17" ht="18.75"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</row>
    <row r="252" spans="3:17" ht="18.75"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</row>
    <row r="253" spans="3:17" ht="18.75"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</row>
    <row r="254" spans="3:17" ht="18.75"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</row>
    <row r="255" spans="3:17" ht="18.75"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</row>
    <row r="256" spans="3:17" ht="18.75"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</row>
    <row r="257" spans="3:17" ht="18.75"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</row>
    <row r="258" spans="3:17" ht="18.75"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</row>
    <row r="259" spans="3:17" ht="18.75"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</row>
    <row r="260" spans="3:17" ht="18.75"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</row>
    <row r="261" spans="3:17" ht="18.75"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</row>
    <row r="262" spans="3:17" ht="18.75"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</row>
    <row r="263" spans="3:17" ht="18.75"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</row>
    <row r="264" spans="3:17" ht="18.75"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</row>
    <row r="265" spans="3:17" ht="18.75"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</row>
    <row r="266" spans="3:17" ht="18.75"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</row>
    <row r="267" spans="3:17" ht="18.75"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</row>
    <row r="268" spans="3:17" ht="18.75"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</row>
    <row r="269" spans="3:17" ht="18.75"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</row>
    <row r="270" spans="3:17" ht="18.75"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</row>
    <row r="271" spans="3:17" ht="18.75"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</row>
    <row r="272" spans="3:17" ht="18.75"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</row>
    <row r="273" spans="3:17" ht="18.75"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</row>
    <row r="274" spans="3:17" ht="18.75"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</row>
    <row r="275" spans="3:17" ht="18.75"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</row>
    <row r="276" spans="3:17" ht="18.75"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</row>
    <row r="277" spans="3:17" ht="18.75"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</row>
    <row r="278" spans="3:17" ht="18.75"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</row>
    <row r="279" spans="3:17" ht="18.75"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</row>
    <row r="280" spans="3:17" ht="18.75"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</row>
    <row r="281" spans="3:17" ht="18.75"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</row>
    <row r="282" spans="3:17" ht="18.75"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</row>
    <row r="283" spans="3:17" ht="18.75"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</row>
    <row r="284" spans="3:17" ht="18.75"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</row>
    <row r="285" spans="3:17" ht="18.75"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</row>
    <row r="286" spans="3:17" ht="18.75"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</row>
    <row r="287" spans="3:17" ht="18.75"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</row>
    <row r="288" spans="3:17" ht="18.75"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</row>
    <row r="289" spans="3:17" ht="18.75"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</row>
    <row r="290" spans="3:17" ht="18.75"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</row>
    <row r="291" spans="3:17" ht="18.75"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</row>
    <row r="292" spans="3:17" ht="18.75"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</row>
    <row r="293" spans="3:17" ht="18.75"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</row>
    <row r="294" spans="3:17" ht="18.75"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</row>
    <row r="295" spans="3:17" ht="18.75"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</row>
    <row r="296" spans="3:17" ht="18.75"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</row>
    <row r="297" spans="3:17" ht="18.75"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</row>
    <row r="298" spans="3:17" ht="18.75"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</row>
    <row r="299" spans="3:17" ht="18.75"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</row>
    <row r="300" spans="3:17" ht="18.75"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</row>
    <row r="301" spans="3:17" ht="18.75"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</row>
    <row r="302" spans="3:17" ht="18.75"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</row>
    <row r="303" spans="3:17" ht="18.75"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</row>
    <row r="304" spans="3:17" ht="18.75"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</row>
    <row r="305" spans="3:17" ht="18.75"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</row>
    <row r="306" spans="3:17" ht="18.75"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</row>
    <row r="307" spans="3:17" ht="18.75"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</row>
    <row r="308" spans="3:17" ht="18.75"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</row>
    <row r="309" spans="3:17" ht="18.75"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</row>
    <row r="310" spans="3:17" ht="18.75"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</row>
    <row r="311" spans="3:17" ht="18.75"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</row>
    <row r="312" spans="3:17" ht="18.75"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</row>
    <row r="313" spans="3:17" ht="18.75"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</row>
    <row r="314" spans="3:17" ht="18.75"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</row>
    <row r="315" spans="3:17" ht="18.75"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</row>
    <row r="316" spans="3:17" ht="18.75"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</row>
    <row r="317" spans="3:17" ht="18.75"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</row>
    <row r="318" spans="3:17" ht="18.75"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</row>
    <row r="319" spans="3:17" ht="18.75"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</row>
    <row r="320" spans="3:17" ht="18.75"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</row>
    <row r="321" spans="3:17" ht="18.75"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</row>
    <row r="322" spans="3:17" ht="18.75"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</row>
    <row r="323" spans="3:17" ht="18.75"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</row>
    <row r="324" spans="3:17" ht="18.75"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</row>
    <row r="325" spans="3:17" ht="18.75"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</row>
    <row r="326" spans="3:17" ht="18.75"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</row>
    <row r="327" spans="3:17" ht="18.75"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</row>
    <row r="328" spans="3:17" ht="18.75"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</row>
    <row r="329" spans="3:17" ht="18.75"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</row>
    <row r="330" spans="3:17" ht="18.75"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</row>
    <row r="331" spans="3:17" ht="18.75"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</row>
    <row r="332" spans="3:17" ht="18.75"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</row>
    <row r="333" spans="3:17" ht="18.75"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</row>
    <row r="334" spans="3:17" ht="18.75"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</row>
    <row r="335" spans="3:17" ht="18.75"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</row>
    <row r="336" spans="3:17" ht="18.75"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</row>
    <row r="337" spans="3:17" ht="18.75"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</row>
    <row r="338" spans="3:17" ht="18.75"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</row>
    <row r="339" spans="3:17" ht="18.75"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</row>
    <row r="340" spans="3:17" ht="18.75"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</row>
    <row r="341" spans="3:17" ht="18.75"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</row>
    <row r="342" spans="3:17" ht="18.75"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</row>
    <row r="343" spans="3:17" ht="18.75"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</row>
    <row r="344" spans="3:17" ht="18.75"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</row>
    <row r="345" spans="3:17" ht="18.75"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</row>
    <row r="346" spans="3:17" ht="18.75"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</row>
    <row r="347" spans="3:17" ht="18.75"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</row>
    <row r="348" spans="3:17" ht="18.75"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</row>
    <row r="349" spans="3:17" ht="18.75"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</row>
    <row r="350" spans="3:17" ht="18.75"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</row>
    <row r="351" spans="3:17" ht="18.75"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</row>
    <row r="352" spans="3:17" ht="18.75"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</row>
    <row r="353" spans="3:17" ht="18.75"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</row>
    <row r="354" spans="3:17" ht="18.75"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</row>
    <row r="355" spans="3:17" ht="18.75"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</row>
    <row r="356" spans="3:17" ht="18.75"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</row>
    <row r="357" spans="3:17" ht="18.75"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</row>
    <row r="358" spans="3:17" ht="18.75"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</row>
    <row r="359" spans="3:17" ht="18.75"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</row>
    <row r="360" spans="3:17" ht="18.75"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</row>
    <row r="361" spans="3:17" ht="18.75"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</row>
    <row r="362" spans="3:17" ht="18.75"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</row>
    <row r="363" spans="3:17" ht="18.75"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</row>
    <row r="364" spans="3:17" ht="18.75"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</row>
    <row r="365" spans="3:17" ht="18.75"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</row>
    <row r="366" spans="3:17" ht="18.75"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</row>
    <row r="367" spans="3:17" ht="18.75"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</row>
    <row r="368" spans="3:17" ht="18.75"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</row>
    <row r="369" spans="3:17" ht="18.75"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</row>
    <row r="370" spans="3:17" ht="18.75"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</row>
    <row r="371" spans="3:17" ht="18.75"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</row>
    <row r="372" spans="3:17" ht="18.75"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</row>
    <row r="373" spans="3:17" ht="18.75"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</row>
    <row r="374" spans="3:17" ht="18.75"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</row>
    <row r="375" spans="3:17" ht="18.75"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</row>
    <row r="376" spans="3:17" ht="18.75"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</row>
    <row r="377" spans="3:17" ht="18.75"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</row>
    <row r="378" spans="3:17" ht="18.75"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</row>
    <row r="379" spans="3:17" ht="18.75"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</row>
    <row r="380" spans="3:17" ht="18.75"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</row>
    <row r="381" spans="3:17" ht="18.75"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</row>
    <row r="382" spans="3:17" ht="18.75"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</row>
    <row r="383" spans="3:17" ht="18.75"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</row>
    <row r="384" spans="3:17" ht="18.75"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</row>
    <row r="385" spans="3:17" ht="18.75"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</row>
    <row r="386" spans="3:17" ht="18.75"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</row>
    <row r="387" spans="3:17" ht="18.75"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</row>
    <row r="388" spans="3:17" ht="18.75"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</row>
    <row r="389" spans="3:17" ht="18.75"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</row>
    <row r="390" spans="3:17" ht="18.75"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</row>
    <row r="391" spans="3:17" ht="18.75"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</row>
    <row r="392" spans="3:17" ht="18.75"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</row>
    <row r="393" spans="3:17" ht="18.75"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</row>
    <row r="394" spans="3:17" ht="18.75"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</row>
    <row r="395" spans="3:17" ht="18.75"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</row>
    <row r="396" spans="3:17" ht="18.75"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</row>
    <row r="397" spans="3:17" ht="18.75"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</row>
    <row r="398" spans="3:17" ht="18.75"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</row>
    <row r="399" spans="3:17" ht="18.75"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</row>
    <row r="400" spans="3:17" ht="18.75"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</row>
    <row r="401" spans="3:17" ht="18.75"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</row>
    <row r="402" spans="3:17" ht="18.75"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</row>
    <row r="403" spans="3:17" ht="18.75"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</row>
    <row r="404" spans="3:17" ht="18.75"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</row>
    <row r="405" spans="3:17" ht="18.75"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</row>
    <row r="406" spans="3:17" ht="18.75"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</row>
    <row r="407" spans="3:17" ht="18.75"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</row>
    <row r="408" spans="3:17" ht="18.75"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</row>
    <row r="409" spans="3:17" ht="18.75"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</row>
    <row r="410" spans="3:17" ht="18.75"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</row>
    <row r="411" spans="3:17" ht="18.75"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</row>
    <row r="412" spans="3:17" ht="18.75"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</row>
    <row r="413" spans="3:17" ht="18.75"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</row>
    <row r="414" spans="3:17" ht="18.75"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</row>
    <row r="415" spans="3:17" ht="18.75"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</row>
    <row r="416" spans="3:17" ht="18.75"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</row>
    <row r="417" spans="3:17" ht="18.75"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</row>
    <row r="418" spans="3:17" ht="18.75"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</row>
    <row r="419" spans="3:17" ht="18.75"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</row>
    <row r="420" spans="3:17" ht="18.75"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</row>
    <row r="421" spans="3:17" ht="18.75"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</row>
    <row r="422" spans="3:17" ht="18.75"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</row>
    <row r="423" spans="3:17" ht="18.75"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</row>
    <row r="424" spans="3:17" ht="18.75"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</row>
    <row r="425" spans="3:17" ht="18.75"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</row>
    <row r="426" spans="3:17" ht="18.75"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</row>
    <row r="427" spans="3:17" ht="18.75"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</row>
    <row r="428" spans="3:17" ht="18.75"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</row>
    <row r="429" spans="3:17" ht="18.75"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</row>
    <row r="430" spans="3:17" ht="18.75"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</row>
    <row r="431" spans="3:17" ht="18.75"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</row>
    <row r="432" spans="3:17" ht="18.75"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</row>
    <row r="433" spans="3:17" ht="18.75"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</row>
    <row r="434" spans="3:17" ht="18.75"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</row>
    <row r="435" spans="3:17" ht="18.75"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</row>
    <row r="436" spans="3:17" ht="18.75"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</row>
    <row r="437" spans="3:17" ht="18.75"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</row>
    <row r="438" spans="3:17" ht="18.75"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</row>
    <row r="439" spans="3:17" ht="18.75"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</row>
    <row r="440" spans="3:17" ht="18.75"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</row>
    <row r="441" spans="3:17" ht="18.75"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</row>
    <row r="442" spans="3:17" ht="18.75"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</row>
    <row r="443" spans="3:17" ht="18.75"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</row>
    <row r="444" spans="3:17" ht="18.75"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</row>
    <row r="445" spans="3:17" ht="18.75"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</row>
    <row r="446" spans="3:17" ht="18.75"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</row>
    <row r="447" spans="3:17" ht="18.75"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</row>
    <row r="448" spans="3:17" ht="18.75"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</row>
    <row r="449" spans="3:17" ht="18.75"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</row>
    <row r="450" spans="3:17" ht="18.75"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</row>
    <row r="451" spans="3:17" ht="18.75"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</row>
    <row r="452" spans="3:17" ht="18.75"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</row>
    <row r="453" spans="3:17" ht="18.75"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</row>
    <row r="454" spans="3:17" ht="18.75"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</row>
    <row r="455" spans="3:17" ht="18.75"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</row>
    <row r="456" spans="3:17" ht="18.75"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</row>
    <row r="457" spans="3:17" ht="18.75"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</row>
    <row r="458" spans="3:17" ht="18.75"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</row>
    <row r="459" spans="3:17" ht="18.75"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</row>
    <row r="460" spans="3:17" ht="18.75"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</row>
    <row r="461" spans="3:17" ht="18.75"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</row>
    <row r="462" spans="3:17" ht="18.75"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</row>
    <row r="463" spans="3:17" ht="18.75"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</row>
    <row r="464" spans="3:17" ht="18.75"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</row>
    <row r="465" spans="3:17" ht="18.75"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</row>
    <row r="466" spans="3:17" ht="18.75"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</row>
    <row r="467" spans="3:17" ht="18.75"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</row>
    <row r="468" spans="3:17" ht="18.75"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</row>
    <row r="469" spans="3:17" ht="18.75"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</row>
    <row r="470" spans="3:17" ht="18.75"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</row>
    <row r="471" spans="3:17" ht="18.75"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</row>
    <row r="472" spans="3:17" ht="18.75"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</row>
    <row r="473" spans="3:17" ht="18.75"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</row>
    <row r="474" spans="3:17" ht="18.75"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</row>
    <row r="475" spans="3:17" ht="18.75"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</row>
    <row r="476" spans="3:17" ht="18.75"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</row>
    <row r="477" spans="3:17" ht="18.75"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</row>
    <row r="478" spans="3:17" ht="18.75"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</row>
    <row r="479" spans="3:17" ht="18.75"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</row>
    <row r="480" spans="3:17" ht="18.75"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</row>
    <row r="481" spans="3:17" ht="18.75"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</row>
    <row r="482" spans="3:17" ht="18.75"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</row>
    <row r="483" spans="3:17" ht="18.75"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</row>
    <row r="484" spans="3:17" ht="18.75"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</row>
    <row r="485" spans="3:17" ht="18.75"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</row>
    <row r="486" spans="3:17" ht="18.75"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</row>
    <row r="487" spans="3:17" ht="18.75"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</row>
    <row r="488" spans="3:17" ht="18.75"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</row>
    <row r="489" spans="3:17" ht="18.75"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</row>
    <row r="490" spans="3:17" ht="18.75"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</row>
    <row r="491" spans="3:17" ht="18.75"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</row>
    <row r="492" spans="3:17" ht="18.75"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</row>
    <row r="493" spans="3:17" ht="18.75"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</row>
    <row r="494" spans="3:17" ht="18.75"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</row>
    <row r="495" spans="3:17" ht="18.75"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</row>
    <row r="496" spans="3:17" ht="18.75"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</row>
    <row r="497" spans="3:17" ht="18.75"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</row>
    <row r="498" spans="3:17" ht="18.75"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</row>
    <row r="499" spans="3:17" ht="18.75"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</row>
    <row r="500" spans="3:17" ht="18.75"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</row>
    <row r="501" spans="3:17" ht="18.75"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</row>
    <row r="502" spans="3:17" ht="18.75"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</row>
    <row r="503" spans="3:17" ht="18.75"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</row>
    <row r="504" spans="3:17" ht="18.75"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</row>
    <row r="505" spans="3:17" ht="18.75"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</row>
    <row r="506" spans="3:17" ht="18.75"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</row>
    <row r="507" spans="3:17" ht="18.75"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</row>
    <row r="508" spans="3:17" ht="18.75"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</row>
    <row r="509" spans="3:17" ht="18.75"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</row>
    <row r="510" spans="3:17" ht="18.75"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</row>
    <row r="511" spans="3:17" ht="18.75"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</row>
    <row r="512" spans="3:17" ht="18.75"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</row>
    <row r="513" spans="3:17" ht="18.75"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</row>
    <row r="514" spans="3:17" ht="18.75"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</row>
    <row r="515" spans="3:17" ht="18.75"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</row>
    <row r="516" spans="3:17" ht="18.75"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</row>
    <row r="517" spans="3:17" ht="18.75"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</row>
    <row r="518" spans="3:17" ht="18.75"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</row>
    <row r="519" spans="3:17" ht="18.75"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</row>
    <row r="520" spans="3:17" ht="18.75"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</row>
    <row r="521" spans="3:17" ht="18.75"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</row>
    <row r="522" spans="3:17" ht="18.75"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</row>
    <row r="523" spans="3:17" ht="18.75"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</row>
    <row r="524" spans="3:17" ht="18.75"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</row>
    <row r="525" spans="3:17" ht="18.75"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</row>
    <row r="526" spans="3:17" ht="18.75"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</row>
    <row r="527" spans="3:17" ht="18.75"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</row>
    <row r="528" spans="3:17" ht="18.75"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</row>
    <row r="529" spans="3:17" ht="18.75"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</row>
    <row r="530" spans="3:17" ht="18.75"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</row>
    <row r="531" spans="3:17" ht="18.75"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</row>
    <row r="532" spans="3:17" ht="18.75"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</row>
    <row r="533" spans="3:17" ht="18.75"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</row>
    <row r="534" spans="3:17" ht="18.75"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</row>
    <row r="535" spans="3:17" ht="18.75"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</row>
    <row r="536" spans="3:17" ht="18.75"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</row>
    <row r="537" spans="3:17" ht="18.75"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</row>
    <row r="538" spans="3:17" ht="18.75"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</row>
    <row r="539" spans="3:17" ht="18.75"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</row>
    <row r="540" spans="3:17" ht="18.75"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</row>
    <row r="541" spans="3:17" ht="18.75"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</row>
    <row r="542" spans="3:17" ht="18.75"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</row>
    <row r="543" spans="3:17" ht="18.75"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</row>
    <row r="544" spans="3:17" ht="18.75"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</row>
    <row r="545" spans="3:17" ht="18.75"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</row>
    <row r="546" spans="3:17" ht="18.75"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</row>
    <row r="547" spans="3:17" ht="18.75"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</row>
    <row r="548" spans="3:17" ht="18.75"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</row>
    <row r="549" spans="3:17" ht="18.75"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</row>
    <row r="550" spans="3:17" ht="18.75"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</row>
    <row r="551" spans="3:17" ht="18.75"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</row>
    <row r="552" spans="3:17" ht="18.75"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</row>
    <row r="553" spans="3:17" ht="18.75"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</row>
    <row r="554" spans="3:17" ht="18.75"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</row>
    <row r="555" spans="3:17" ht="18.75"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</row>
    <row r="556" spans="3:17" ht="18.75"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</row>
    <row r="557" spans="3:17" ht="18.75"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</row>
    <row r="558" spans="3:17" ht="18.75"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</row>
    <row r="559" spans="3:17" ht="18.75"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</row>
    <row r="560" spans="3:17" ht="18.75"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</row>
    <row r="561" spans="3:17" ht="18.75"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</row>
    <row r="562" spans="3:17" ht="18.75"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</row>
    <row r="563" spans="3:17" ht="18.75"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</row>
    <row r="564" spans="3:17" ht="18.75"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</row>
    <row r="565" spans="3:17" ht="18.75"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</row>
    <row r="566" spans="3:17" ht="18.75"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</row>
    <row r="567" spans="3:17" ht="18.75"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</row>
    <row r="568" spans="3:17" ht="18.75"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</row>
    <row r="569" spans="3:17" ht="18.75"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</row>
    <row r="570" spans="3:17" ht="18.75"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</row>
    <row r="571" spans="3:17" ht="18.75"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</row>
    <row r="572" spans="3:17" ht="18.75"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</row>
    <row r="573" spans="3:17" ht="18.75"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</row>
    <row r="574" spans="3:17" ht="18.75"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</row>
    <row r="575" spans="3:17" ht="18.75"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</row>
    <row r="576" spans="3:17" ht="18.75"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</row>
    <row r="577" spans="3:17" ht="18.75"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</row>
    <row r="578" spans="3:17" ht="18.75"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</row>
    <row r="579" spans="3:17" ht="18.75"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</row>
    <row r="580" spans="3:17" ht="18.75"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</row>
    <row r="581" spans="3:17" ht="18.75"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</row>
    <row r="582" spans="3:17" ht="18.75"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</row>
    <row r="583" spans="3:17" ht="18.75"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</row>
    <row r="584" spans="3:17" ht="18.75"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</row>
    <row r="585" spans="3:17" ht="18.75"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</row>
    <row r="586" spans="3:17" ht="18.75"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</row>
    <row r="587" spans="3:17" ht="18.75"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</row>
    <row r="588" spans="3:17" ht="18.75"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</row>
    <row r="589" spans="3:17" ht="18.75"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</row>
    <row r="590" spans="3:17" ht="18.75"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</row>
    <row r="591" spans="3:17" ht="18.75"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</row>
    <row r="592" spans="3:17" ht="18.75"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</row>
    <row r="593" spans="3:17" ht="18.75"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</row>
    <row r="594" spans="3:17" ht="18.75"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</row>
    <row r="595" spans="3:17" ht="18.75"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</row>
    <row r="596" spans="3:17" ht="18.75"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</row>
    <row r="597" spans="3:17" ht="18.75"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</row>
    <row r="598" spans="3:17" ht="18.75"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</row>
    <row r="599" spans="3:17" ht="18.75"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</row>
    <row r="600" spans="3:17" ht="18.75"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</row>
    <row r="601" spans="3:17" ht="18.75"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</row>
    <row r="602" spans="3:17" ht="18.75"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</row>
    <row r="603" spans="3:17" ht="18.75"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</row>
    <row r="604" spans="3:17" ht="18.75"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</row>
    <row r="605" spans="3:17" ht="18.75"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</row>
    <row r="606" spans="3:17" ht="18.75"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</row>
    <row r="607" spans="3:17" ht="18.75"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</row>
    <row r="608" spans="3:17" ht="18.75"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</row>
    <row r="609" spans="3:17" ht="18.75"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</row>
    <row r="610" spans="3:17" ht="18.75"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</row>
    <row r="611" spans="3:17" ht="18.75"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</row>
    <row r="612" spans="3:17" ht="18.75"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</row>
    <row r="613" spans="3:17" ht="18.75"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</row>
    <row r="614" spans="3:17" ht="18.75"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</row>
    <row r="615" spans="3:17" ht="18.75"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</row>
    <row r="616" spans="3:17" ht="18.75"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</row>
    <row r="617" spans="3:17" ht="18.75"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</row>
  </sheetData>
  <sheetProtection/>
  <mergeCells count="114">
    <mergeCell ref="X4:X5"/>
    <mergeCell ref="Y4:Y5"/>
    <mergeCell ref="Z4:Z5"/>
    <mergeCell ref="A1:AA1"/>
    <mergeCell ref="A7:AA7"/>
    <mergeCell ref="A8:AA8"/>
    <mergeCell ref="A26:AA26"/>
    <mergeCell ref="A27:AA27"/>
    <mergeCell ref="A47:AA47"/>
    <mergeCell ref="D6:I6"/>
    <mergeCell ref="L6:M6"/>
    <mergeCell ref="U6:V6"/>
    <mergeCell ref="S3:Z3"/>
    <mergeCell ref="AA3:AA5"/>
    <mergeCell ref="R4:R5"/>
    <mergeCell ref="S4:S5"/>
    <mergeCell ref="T4:T5"/>
    <mergeCell ref="U4:V4"/>
    <mergeCell ref="W4:W5"/>
    <mergeCell ref="D83:I83"/>
    <mergeCell ref="D84:I84"/>
    <mergeCell ref="D85:I85"/>
    <mergeCell ref="L12:M12"/>
    <mergeCell ref="D44:I44"/>
    <mergeCell ref="D45:I45"/>
    <mergeCell ref="D46:I46"/>
    <mergeCell ref="D62:I62"/>
    <mergeCell ref="D63:I63"/>
    <mergeCell ref="D64:I64"/>
    <mergeCell ref="A48:AA48"/>
    <mergeCell ref="A65:AA65"/>
    <mergeCell ref="A66:AA66"/>
    <mergeCell ref="A70:AA70"/>
    <mergeCell ref="D4:I5"/>
    <mergeCell ref="D23:I23"/>
    <mergeCell ref="D24:I24"/>
    <mergeCell ref="D25:I25"/>
    <mergeCell ref="O4:O5"/>
    <mergeCell ref="C3:Q3"/>
    <mergeCell ref="L11:M11"/>
    <mergeCell ref="K4:K5"/>
    <mergeCell ref="L46:M46"/>
    <mergeCell ref="L64:M64"/>
    <mergeCell ref="L55:M55"/>
    <mergeCell ref="L56:M56"/>
    <mergeCell ref="C4:C5"/>
    <mergeCell ref="B3:B5"/>
    <mergeCell ref="A3:A5"/>
    <mergeCell ref="L14:M14"/>
    <mergeCell ref="L13:M13"/>
    <mergeCell ref="L23:M23"/>
    <mergeCell ref="L10:M10"/>
    <mergeCell ref="J4:J5"/>
    <mergeCell ref="L82:M82"/>
    <mergeCell ref="L83:M83"/>
    <mergeCell ref="L80:M80"/>
    <mergeCell ref="L81:M81"/>
    <mergeCell ref="L78:M78"/>
    <mergeCell ref="L79:M79"/>
    <mergeCell ref="L76:M76"/>
    <mergeCell ref="L73:M73"/>
    <mergeCell ref="L71:M71"/>
    <mergeCell ref="L74:M74"/>
    <mergeCell ref="N4:N5"/>
    <mergeCell ref="L69:M69"/>
    <mergeCell ref="P4:P5"/>
    <mergeCell ref="Q4:Q5"/>
    <mergeCell ref="L85:M85"/>
    <mergeCell ref="L61:M61"/>
    <mergeCell ref="L62:M62"/>
    <mergeCell ref="L59:M59"/>
    <mergeCell ref="L60:M60"/>
    <mergeCell ref="L57:M57"/>
    <mergeCell ref="L58:M58"/>
    <mergeCell ref="L77:M77"/>
    <mergeCell ref="L72:M72"/>
    <mergeCell ref="L75:M75"/>
    <mergeCell ref="L35:M35"/>
    <mergeCell ref="L53:M53"/>
    <mergeCell ref="L54:M54"/>
    <mergeCell ref="L51:M51"/>
    <mergeCell ref="L52:M52"/>
    <mergeCell ref="L49:M49"/>
    <mergeCell ref="L50:M50"/>
    <mergeCell ref="L25:M25"/>
    <mergeCell ref="L43:M43"/>
    <mergeCell ref="L44:M44"/>
    <mergeCell ref="L41:M41"/>
    <mergeCell ref="L42:M42"/>
    <mergeCell ref="L29:M29"/>
    <mergeCell ref="L39:M39"/>
    <mergeCell ref="L40:M40"/>
    <mergeCell ref="L37:M37"/>
    <mergeCell ref="L38:M38"/>
    <mergeCell ref="L22:M22"/>
    <mergeCell ref="L36:M36"/>
    <mergeCell ref="L20:M20"/>
    <mergeCell ref="L19:M19"/>
    <mergeCell ref="L18:M18"/>
    <mergeCell ref="L34:M34"/>
    <mergeCell ref="L32:M32"/>
    <mergeCell ref="L33:M33"/>
    <mergeCell ref="L31:M31"/>
    <mergeCell ref="L30:M30"/>
    <mergeCell ref="L4:M4"/>
    <mergeCell ref="L28:M28"/>
    <mergeCell ref="L9:M9"/>
    <mergeCell ref="B86:J87"/>
    <mergeCell ref="L67:M67"/>
    <mergeCell ref="L68:M68"/>
    <mergeCell ref="L15:M15"/>
    <mergeCell ref="L16:M16"/>
    <mergeCell ref="L17:M17"/>
    <mergeCell ref="L21:M21"/>
  </mergeCells>
  <printOptions/>
  <pageMargins left="0.7086614173228347" right="0.5118110236220472" top="0.4724409448818898" bottom="0.7086614173228347" header="0.5118110236220472" footer="0.5118110236220472"/>
  <pageSetup fitToHeight="0" fitToWidth="1" horizontalDpi="600" verticalDpi="600" orientation="landscape" paperSize="9" scale="42" r:id="rId1"/>
  <rowBreaks count="3" manualBreakCount="3">
    <brk id="25" max="26" man="1"/>
    <brk id="46" max="26" man="1"/>
    <brk id="6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Казбекова Айгерим</cp:lastModifiedBy>
  <cp:lastPrinted>2022-01-21T10:50:14Z</cp:lastPrinted>
  <dcterms:created xsi:type="dcterms:W3CDTF">2006-06-29T10:34:16Z</dcterms:created>
  <dcterms:modified xsi:type="dcterms:W3CDTF">2024-01-08T08:37:13Z</dcterms:modified>
  <cp:category/>
  <cp:version/>
  <cp:contentType/>
  <cp:contentStatus/>
</cp:coreProperties>
</file>