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<sst xmlns="http://schemas.openxmlformats.org/spreadsheetml/2006/main" count="529" uniqueCount="135">
  <si>
    <t>№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</si>
  <si>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</si>
  <si>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</si>
  <si>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</si>
  <si>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</si>
  <si>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</si>
  <si>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</si>
  <si>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</si>
  <si>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</si>
  <si>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</si>
  <si>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</si>
  <si>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</si>
  <si>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</si>
  <si>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</si>
  <si>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</si>
  <si>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</si>
  <si>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</si>
  <si>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</si>
  <si>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</si>
  <si>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</si>
  <si>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</si>
  <si>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</si>
  <si>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</si>
  <si>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</si>
  <si>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</si>
  <si>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</si>
  <si>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</si>
  <si>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</si>
  <si>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</si>
  <si>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</si>
  <si>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</si>
  <si>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</si>
  <si>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</si>
  <si>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</si>
  <si>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</si>
  <si>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</si>
  <si>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</si>
  <si>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</si>
  <si>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</si>
  <si>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</si>
  <si>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</si>
  <si>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</si>
  <si>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</si>
  <si>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</si>
  <si>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</si>
  <si>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</si>
  <si>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</si>
  <si>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</si>
  <si>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</si>
  <si>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</si>
  <si>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</si>
  <si>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</si>
  <si>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</si>
  <si>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</si>
  <si>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</si>
  <si>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</si>
  <si>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</si>
  <si>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</si>
  <si>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</si>
  <si>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</si>
  <si>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</si>
  <si>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</si>
  <si>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</si>
  <si>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</si>
  <si>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</si>
  <si>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</si>
  <si>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</si>
  <si>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</si>
  <si>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</si>
  <si>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</si>
  <si>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</si>
  <si>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</si>
  <si>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</si>
  <si>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</si>
  <si>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</si>
  <si>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</si>
  <si>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</si>
  <si>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</si>
  <si>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</si>
  <si>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</si>
  <si>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</si>
  <si>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</si>
  <si>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ПС 35/10 Сурган</t>
  </si>
  <si>
    <t xml:space="preserve">ПС 35/6 ЦРП </t>
  </si>
  <si>
    <t xml:space="preserve">потерь электроэнергии, в работе могут находиться два или один силовой трансформатор. </t>
  </si>
  <si>
    <t>ПС 35/10 Ярославская</t>
  </si>
  <si>
    <t>Начальник ОДС                                                                    А.Моисейкин</t>
  </si>
  <si>
    <t>Наименование объекта центра питания, класс напряжения</t>
  </si>
  <si>
    <t>Текущий дефицит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</si>
  <si>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</si>
  <si>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</si>
  <si>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</si>
  <si>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</si>
  <si>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</si>
  <si>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</si>
  <si>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</si>
  <si>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МВА</t>
  </si>
  <si>
    <t>мин.</t>
  </si>
  <si>
    <r>
      <t xml:space="preserve">Примечание: </t>
    </r>
    <r>
      <rPr>
        <sz val="10"/>
        <rFont val="Arial Cyr"/>
        <family val="0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</si>
  <si>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>10+10</t>
  </si>
  <si>
    <t>2,5+1,6</t>
  </si>
  <si>
    <t>4+1,6</t>
  </si>
  <si>
    <t>2,5+1</t>
  </si>
  <si>
    <t>1,6+1,6</t>
  </si>
  <si>
    <t>1,6+1</t>
  </si>
  <si>
    <t>1,8+1,6</t>
  </si>
  <si>
    <t>ПС 35/10 Красн. Запорожец</t>
  </si>
  <si>
    <t>Двух- и более трансфрматорные ПС</t>
  </si>
  <si>
    <t>25+25</t>
  </si>
  <si>
    <t>2,5+2,5</t>
  </si>
  <si>
    <t>10+2,5</t>
  </si>
  <si>
    <t>1+1</t>
  </si>
  <si>
    <t>4+4</t>
  </si>
  <si>
    <t>4+2,5</t>
  </si>
  <si>
    <t>6,3+2,5</t>
  </si>
  <si>
    <t>2,5+1,8</t>
  </si>
  <si>
    <t>Однотрансформаторные ПС</t>
  </si>
  <si>
    <t>дефицит</t>
  </si>
  <si>
    <t>профицит</t>
  </si>
  <si>
    <t>4,0+4,0</t>
  </si>
  <si>
    <t>2,5+4</t>
  </si>
  <si>
    <t>Т-1</t>
  </si>
  <si>
    <t>Т-2</t>
  </si>
  <si>
    <t>-</t>
  </si>
  <si>
    <t>Т-3</t>
  </si>
  <si>
    <t>на ПС Есильских МЭС на 13 сентября 2023г.</t>
  </si>
  <si>
    <t>1,6+1,0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</si>
  <si>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</si>
  <si>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</si>
  <si>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</si>
  <si>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</si>
  <si>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</si>
  <si>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</si>
  <si>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</si>
  <si>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Суммарная полная мощность ЦП по результатам замеров максимума нагрузки Smax, МВА (на декабрь 2023)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</si>
</sst>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0.00000000000"/>
    <numFmt numFmtId="186" formatCode="#,##0.000"/>
    <numFmt numFmtId="187" formatCode="#,##0.0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83" fontId="6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83" fontId="6" fillId="0" borderId="1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3" fontId="0" fillId="34" borderId="12" xfId="0" applyNumberFormat="1" applyFont="1" applyFill="1" applyBorder="1" applyAlignment="1">
      <alignment horizontal="center"/>
    </xf>
    <xf numFmtId="183" fontId="0" fillId="34" borderId="1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83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83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76" fontId="0" fillId="34" borderId="12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76" fontId="0" fillId="34" borderId="10" xfId="0" applyNumberFormat="1" applyFont="1" applyFill="1" applyBorder="1" applyAlignment="1">
      <alignment horizontal="center"/>
    </xf>
    <xf numFmtId="176" fontId="0" fillId="34" borderId="14" xfId="0" applyNumberFormat="1" applyFont="1" applyFill="1" applyBorder="1" applyAlignment="1">
      <alignment horizontal="center"/>
    </xf>
    <xf numFmtId="176" fontId="0" fillId="34" borderId="10" xfId="0" applyNumberFormat="1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176" fontId="0" fillId="34" borderId="14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183" fontId="0" fillId="34" borderId="12" xfId="0" applyNumberFormat="1" applyFont="1" applyFill="1" applyBorder="1" applyAlignment="1">
      <alignment horizontal="center"/>
    </xf>
    <xf numFmtId="183" fontId="0" fillId="34" borderId="10" xfId="0" applyNumberFormat="1" applyFont="1" applyFill="1" applyBorder="1" applyAlignment="1">
      <alignment horizontal="center"/>
    </xf>
    <xf numFmtId="176" fontId="0" fillId="34" borderId="14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3" fontId="0" fillId="34" borderId="12" xfId="0" applyNumberFormat="1" applyFont="1" applyFill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83" fontId="8" fillId="34" borderId="10" xfId="0" applyNumberFormat="1" applyFont="1" applyFill="1" applyBorder="1" applyAlignment="1">
      <alignment horizontal="center"/>
    </xf>
    <xf numFmtId="183" fontId="8" fillId="35" borderId="10" xfId="0" applyNumberFormat="1" applyFont="1" applyFill="1" applyBorder="1" applyAlignment="1">
      <alignment horizontal="center"/>
    </xf>
    <xf numFmtId="186" fontId="8" fillId="35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187" fontId="8" fillId="35" borderId="10" xfId="0" applyNumberFormat="1" applyFont="1" applyFill="1" applyBorder="1" applyAlignment="1">
      <alignment horizontal="center" vertical="center" wrapText="1"/>
    </xf>
    <xf numFmtId="186" fontId="53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83" fontId="9" fillId="0" borderId="10" xfId="0" applyNumberFormat="1" applyFont="1" applyFill="1" applyBorder="1" applyAlignment="1">
      <alignment horizontal="center"/>
    </xf>
    <xf numFmtId="183" fontId="8" fillId="36" borderId="10" xfId="0" applyNumberFormat="1" applyFont="1" applyFill="1" applyBorder="1" applyAlignment="1">
      <alignment horizontal="center"/>
    </xf>
    <xf numFmtId="186" fontId="8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83" fontId="0" fillId="34" borderId="12" xfId="0" applyNumberFormat="1" applyFont="1" applyFill="1" applyBorder="1" applyAlignment="1">
      <alignment horizontal="center"/>
    </xf>
    <xf numFmtId="183" fontId="0" fillId="34" borderId="14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/>
    </xf>
    <xf numFmtId="183" fontId="6" fillId="0" borderId="14" xfId="0" applyNumberFormat="1" applyFont="1" applyFill="1" applyBorder="1" applyAlignment="1">
      <alignment horizontal="center"/>
    </xf>
    <xf numFmtId="176" fontId="6" fillId="36" borderId="12" xfId="0" applyNumberFormat="1" applyFont="1" applyFill="1" applyBorder="1" applyAlignment="1">
      <alignment horizontal="center"/>
    </xf>
    <xf numFmtId="176" fontId="6" fillId="36" borderId="19" xfId="0" applyNumberFormat="1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83" fontId="0" fillId="34" borderId="12" xfId="0" applyNumberFormat="1" applyFont="1" applyFill="1" applyBorder="1" applyAlignment="1">
      <alignment horizontal="center"/>
    </xf>
    <xf numFmtId="183" fontId="0" fillId="34" borderId="14" xfId="0" applyNumberFormat="1" applyFont="1" applyFill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2" fontId="0" fillId="33" borderId="13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tabSelected="1" zoomScale="70" zoomScaleNormal="70" zoomScalePageLayoutView="0" workbookViewId="0" topLeftCell="A79">
      <selection activeCell="K109" sqref="K109"/>
    </sheetView>
  </sheetViews>
  <sheetFormatPr defaultColWidth="9.00390625" defaultRowHeight="12.75"/>
  <cols>
    <col min="1" max="1" width="5.00390625" style="2" customWidth="1"/>
    <col min="2" max="2" width="24.25390625" style="1" customWidth="1"/>
    <col min="3" max="3" width="14.625" style="47" customWidth="1"/>
    <col min="4" max="4" width="4.375" style="47" customWidth="1"/>
    <col min="5" max="5" width="6.125" style="1" customWidth="1"/>
    <col min="6" max="6" width="3.625" style="1" customWidth="1"/>
    <col min="7" max="7" width="6.125" style="1" customWidth="1"/>
    <col min="8" max="8" width="3.75390625" style="1" customWidth="1"/>
    <col min="9" max="9" width="6.125" style="1" customWidth="1"/>
    <col min="10" max="11" width="18.25390625" style="2" customWidth="1"/>
    <col min="12" max="12" width="9.00390625" style="3" customWidth="1"/>
    <col min="13" max="13" width="8.75390625" style="1" customWidth="1"/>
    <col min="14" max="14" width="14.125" style="3" customWidth="1"/>
    <col min="15" max="15" width="13.25390625" style="3" customWidth="1"/>
    <col min="16" max="16" width="13.125" style="1" customWidth="1"/>
    <col min="17" max="17" width="11.375" style="3" customWidth="1"/>
    <col min="18" max="18" width="14.875" style="3" customWidth="1"/>
    <col min="19" max="19" width="13.75390625" style="1" customWidth="1"/>
    <col min="20" max="20" width="10.625" style="1" customWidth="1"/>
    <col min="21" max="24" width="9.125" style="1" customWidth="1"/>
    <col min="25" max="25" width="11.125" style="1" customWidth="1"/>
    <col min="26" max="26" width="9.125" style="1" customWidth="1"/>
    <col min="27" max="27" width="11.125" style="1" customWidth="1"/>
    <col min="28" max="29" width="9.125" style="1" customWidth="1"/>
    <col min="30" max="16384" width="9.125" style="1" customWidth="1"/>
  </cols>
  <sheetData>
    <row r="1" spans="1:18" ht="15.75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4"/>
    </row>
    <row r="2" spans="1:18" ht="15.75">
      <c r="A2" s="139" t="s">
        <v>125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4"/>
    </row>
    <row r="3" spans="1:18" ht="15.75">
      <c r="A3" s="4"/>
      <c r="B3" s="4"/>
      <c r="C3" s="42"/>
      <c r="D3" s="4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15.75">
      <c r="R4" s="4"/>
    </row>
    <row r="5" spans="1:27" ht="15" customHeight="1">
      <c r="A5" s="140" t="s">
        <v>0</v>
      </c>
      <c r="B5" s="143" t="s">
        <v>87</v>
      </c>
      <c r="C5" s="146" t="s">
        <v>88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R5" s="70"/>
      <c r="S5" s="102"/>
      <c r="T5" s="102"/>
      <c r="U5" s="102"/>
      <c r="V5" s="102"/>
      <c r="W5" s="102"/>
      <c r="X5" s="102"/>
      <c r="Y5" s="102"/>
      <c r="Z5" s="102"/>
      <c r="AA5" s="102" t="s">
        <v>127</v>
      </c>
    </row>
    <row r="6" spans="1:27" ht="85.5" customHeight="1">
      <c r="A6" s="141"/>
      <c r="B6" s="144"/>
      <c r="C6" s="105" t="s">
        <v>89</v>
      </c>
      <c r="D6" s="130" t="s">
        <v>89</v>
      </c>
      <c r="E6" s="131"/>
      <c r="F6" s="131"/>
      <c r="G6" s="131"/>
      <c r="H6" s="131"/>
      <c r="I6" s="132"/>
      <c r="J6" s="128" t="s">
        <v>90</v>
      </c>
      <c r="K6" s="128" t="s">
        <v>134</v>
      </c>
      <c r="L6" s="149" t="s">
        <v>91</v>
      </c>
      <c r="M6" s="150"/>
      <c r="N6" s="128" t="s">
        <v>92</v>
      </c>
      <c r="O6" s="128" t="s">
        <v>93</v>
      </c>
      <c r="P6" s="128" t="s">
        <v>94</v>
      </c>
      <c r="Q6" s="128" t="s">
        <v>95</v>
      </c>
      <c r="R6" s="102" t="s">
        <v>127</v>
      </c>
      <c r="S6" s="107" t="s">
        <v>128</v>
      </c>
      <c r="T6" s="102" t="s">
        <v>129</v>
      </c>
      <c r="U6" s="102" t="s">
        <v>130</v>
      </c>
      <c r="V6" s="102"/>
      <c r="W6" s="102" t="s">
        <v>131</v>
      </c>
      <c r="X6" s="108" t="s">
        <v>93</v>
      </c>
      <c r="Y6" s="102" t="s">
        <v>132</v>
      </c>
      <c r="Z6" s="102" t="s">
        <v>133</v>
      </c>
      <c r="AA6" s="102"/>
    </row>
    <row r="7" spans="1:27" ht="48" customHeight="1">
      <c r="A7" s="142"/>
      <c r="B7" s="145"/>
      <c r="C7" s="106"/>
      <c r="D7" s="133"/>
      <c r="E7" s="134"/>
      <c r="F7" s="134"/>
      <c r="G7" s="134"/>
      <c r="H7" s="134"/>
      <c r="I7" s="135"/>
      <c r="J7" s="129"/>
      <c r="K7" s="129"/>
      <c r="L7" s="5" t="s">
        <v>96</v>
      </c>
      <c r="M7" s="5" t="s">
        <v>97</v>
      </c>
      <c r="N7" s="129"/>
      <c r="O7" s="129"/>
      <c r="P7" s="129"/>
      <c r="Q7" s="129"/>
      <c r="R7" s="102"/>
      <c r="S7" s="107"/>
      <c r="T7" s="102"/>
      <c r="U7" s="71" t="s">
        <v>96</v>
      </c>
      <c r="V7" s="72" t="s">
        <v>97</v>
      </c>
      <c r="W7" s="102"/>
      <c r="X7" s="108"/>
      <c r="Y7" s="102"/>
      <c r="Z7" s="102"/>
      <c r="AA7" s="102"/>
    </row>
    <row r="8" spans="1:27" ht="23.25" customHeight="1">
      <c r="A8" s="94">
        <v>1</v>
      </c>
      <c r="B8" s="95">
        <v>2</v>
      </c>
      <c r="C8" s="96"/>
      <c r="D8" s="103">
        <v>3</v>
      </c>
      <c r="E8" s="103"/>
      <c r="F8" s="103"/>
      <c r="G8" s="103"/>
      <c r="H8" s="103"/>
      <c r="I8" s="103"/>
      <c r="J8" s="151">
        <v>4</v>
      </c>
      <c r="K8" s="152"/>
      <c r="L8" s="104">
        <v>5</v>
      </c>
      <c r="M8" s="104"/>
      <c r="N8" s="97">
        <v>6</v>
      </c>
      <c r="O8" s="97">
        <v>7</v>
      </c>
      <c r="P8" s="97">
        <v>8</v>
      </c>
      <c r="Q8" s="97">
        <v>9</v>
      </c>
      <c r="R8" s="72">
        <v>10</v>
      </c>
      <c r="S8" s="73">
        <v>11</v>
      </c>
      <c r="T8" s="72">
        <v>12</v>
      </c>
      <c r="U8" s="102">
        <v>5</v>
      </c>
      <c r="V8" s="102"/>
      <c r="W8" s="72">
        <v>6</v>
      </c>
      <c r="X8" s="71">
        <v>7</v>
      </c>
      <c r="Y8" s="72">
        <v>8</v>
      </c>
      <c r="Z8" s="72">
        <v>9</v>
      </c>
      <c r="AA8" s="72">
        <v>10</v>
      </c>
    </row>
    <row r="9" spans="1:27" s="12" customFormat="1" ht="18.75" customHeight="1">
      <c r="A9" s="98" t="s">
        <v>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1:27" s="12" customFormat="1" ht="12.75">
      <c r="A10" s="99" t="s">
        <v>107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</row>
    <row r="11" spans="1:27" s="7" customFormat="1" ht="12.75">
      <c r="A11" s="56">
        <v>1</v>
      </c>
      <c r="B11" s="57" t="s">
        <v>3</v>
      </c>
      <c r="C11" s="39" t="s">
        <v>100</v>
      </c>
      <c r="D11" s="39" t="s">
        <v>121</v>
      </c>
      <c r="E11" s="50">
        <v>1.6</v>
      </c>
      <c r="F11" s="50" t="s">
        <v>122</v>
      </c>
      <c r="G11" s="50">
        <v>2.5</v>
      </c>
      <c r="H11" s="40" t="s">
        <v>123</v>
      </c>
      <c r="I11" s="39" t="s">
        <v>123</v>
      </c>
      <c r="J11" s="58">
        <v>0.036</v>
      </c>
      <c r="K11" s="58">
        <v>0.036</v>
      </c>
      <c r="L11" s="109">
        <v>0</v>
      </c>
      <c r="M11" s="110"/>
      <c r="N11" s="58">
        <f>J11</f>
        <v>0.036</v>
      </c>
      <c r="O11" s="59">
        <v>0</v>
      </c>
      <c r="P11" s="60">
        <f>SUM(MIN(D11:I11))</f>
        <v>1.6</v>
      </c>
      <c r="Q11" s="59">
        <f>P11-N11</f>
        <v>1.564</v>
      </c>
      <c r="R11" s="74"/>
      <c r="S11" s="75">
        <v>0.029</v>
      </c>
      <c r="T11" s="76">
        <f>J11+S11</f>
        <v>0.065</v>
      </c>
      <c r="U11" s="76">
        <f>L11</f>
        <v>0</v>
      </c>
      <c r="V11" s="77">
        <f>M11</f>
        <v>0</v>
      </c>
      <c r="W11" s="76">
        <f>T11-U11</f>
        <v>0.065</v>
      </c>
      <c r="X11" s="76">
        <v>0</v>
      </c>
      <c r="Y11" s="78">
        <f>P11</f>
        <v>1.6</v>
      </c>
      <c r="Z11" s="79">
        <f>Y11-W11</f>
        <v>1.5350000000000001</v>
      </c>
      <c r="AA11" s="79"/>
    </row>
    <row r="12" spans="1:27" s="7" customFormat="1" ht="12.75">
      <c r="A12" s="56">
        <v>2</v>
      </c>
      <c r="B12" s="57" t="s">
        <v>4</v>
      </c>
      <c r="C12" s="39" t="s">
        <v>99</v>
      </c>
      <c r="D12" s="39" t="s">
        <v>121</v>
      </c>
      <c r="E12" s="50">
        <v>10</v>
      </c>
      <c r="F12" s="50" t="s">
        <v>122</v>
      </c>
      <c r="G12" s="50">
        <v>10</v>
      </c>
      <c r="H12" s="40" t="s">
        <v>123</v>
      </c>
      <c r="I12" s="39" t="s">
        <v>123</v>
      </c>
      <c r="J12" s="58">
        <v>1.282</v>
      </c>
      <c r="K12" s="58">
        <v>1.897</v>
      </c>
      <c r="L12" s="109">
        <v>0</v>
      </c>
      <c r="M12" s="110"/>
      <c r="N12" s="58">
        <f aca="true" t="shared" si="0" ref="N12:N32">J12</f>
        <v>1.282</v>
      </c>
      <c r="O12" s="59">
        <v>0</v>
      </c>
      <c r="P12" s="60">
        <f aca="true" t="shared" si="1" ref="P12:P29">SUM(MIN(D12:I12))</f>
        <v>10</v>
      </c>
      <c r="Q12" s="59">
        <f aca="true" t="shared" si="2" ref="Q12:Q55">P12-N12</f>
        <v>8.718</v>
      </c>
      <c r="R12" s="74"/>
      <c r="S12" s="75">
        <v>0.262</v>
      </c>
      <c r="T12" s="76">
        <f aca="true" t="shared" si="3" ref="T12:T30">J12+S12</f>
        <v>1.544</v>
      </c>
      <c r="U12" s="76">
        <f aca="true" t="shared" si="4" ref="U12:V30">L12</f>
        <v>0</v>
      </c>
      <c r="V12" s="77">
        <f t="shared" si="4"/>
        <v>0</v>
      </c>
      <c r="W12" s="76">
        <f aca="true" t="shared" si="5" ref="W12:W30">T12-U12</f>
        <v>1.544</v>
      </c>
      <c r="X12" s="76">
        <v>0</v>
      </c>
      <c r="Y12" s="78">
        <f aca="true" t="shared" si="6" ref="Y12:Y30">P12</f>
        <v>10</v>
      </c>
      <c r="Z12" s="79">
        <f aca="true" t="shared" si="7" ref="Z12:Z30">Y12-W12</f>
        <v>8.456</v>
      </c>
      <c r="AA12" s="80"/>
    </row>
    <row r="13" spans="1:27" s="7" customFormat="1" ht="12.75">
      <c r="A13" s="56">
        <v>3</v>
      </c>
      <c r="B13" s="57" t="s">
        <v>5</v>
      </c>
      <c r="C13" s="39" t="s">
        <v>99</v>
      </c>
      <c r="D13" s="39" t="s">
        <v>121</v>
      </c>
      <c r="E13" s="50">
        <v>10</v>
      </c>
      <c r="F13" s="50" t="s">
        <v>122</v>
      </c>
      <c r="G13" s="50">
        <v>10</v>
      </c>
      <c r="H13" s="40" t="s">
        <v>123</v>
      </c>
      <c r="I13" s="39" t="s">
        <v>123</v>
      </c>
      <c r="J13" s="58">
        <v>1.671</v>
      </c>
      <c r="K13" s="58">
        <v>2.791</v>
      </c>
      <c r="L13" s="109">
        <v>0</v>
      </c>
      <c r="M13" s="110"/>
      <c r="N13" s="58">
        <f t="shared" si="0"/>
        <v>1.671</v>
      </c>
      <c r="O13" s="59">
        <v>0</v>
      </c>
      <c r="P13" s="60">
        <f t="shared" si="1"/>
        <v>10</v>
      </c>
      <c r="Q13" s="59">
        <f t="shared" si="2"/>
        <v>8.329</v>
      </c>
      <c r="R13" s="74"/>
      <c r="S13" s="75">
        <v>0.646</v>
      </c>
      <c r="T13" s="76">
        <f t="shared" si="3"/>
        <v>2.317</v>
      </c>
      <c r="U13" s="76">
        <f t="shared" si="4"/>
        <v>0</v>
      </c>
      <c r="V13" s="77">
        <f t="shared" si="4"/>
        <v>0</v>
      </c>
      <c r="W13" s="76">
        <f t="shared" si="5"/>
        <v>2.317</v>
      </c>
      <c r="X13" s="76">
        <v>0</v>
      </c>
      <c r="Y13" s="78">
        <f t="shared" si="6"/>
        <v>10</v>
      </c>
      <c r="Z13" s="79">
        <f t="shared" si="7"/>
        <v>7.683</v>
      </c>
      <c r="AA13" s="80"/>
    </row>
    <row r="14" spans="1:27" s="7" customFormat="1" ht="12.75">
      <c r="A14" s="39">
        <v>4</v>
      </c>
      <c r="B14" s="61" t="s">
        <v>6</v>
      </c>
      <c r="C14" s="39" t="s">
        <v>101</v>
      </c>
      <c r="D14" s="39" t="s">
        <v>121</v>
      </c>
      <c r="E14" s="50">
        <v>1.6</v>
      </c>
      <c r="F14" s="50" t="s">
        <v>122</v>
      </c>
      <c r="G14" s="50">
        <v>4</v>
      </c>
      <c r="H14" s="40" t="s">
        <v>123</v>
      </c>
      <c r="I14" s="39" t="s">
        <v>123</v>
      </c>
      <c r="J14" s="58">
        <v>0.533</v>
      </c>
      <c r="K14" s="58">
        <v>0.213</v>
      </c>
      <c r="L14" s="109">
        <v>0</v>
      </c>
      <c r="M14" s="110"/>
      <c r="N14" s="58">
        <f t="shared" si="0"/>
        <v>0.533</v>
      </c>
      <c r="O14" s="59">
        <v>0</v>
      </c>
      <c r="P14" s="60">
        <f t="shared" si="1"/>
        <v>1.6</v>
      </c>
      <c r="Q14" s="59">
        <f t="shared" si="2"/>
        <v>1.0670000000000002</v>
      </c>
      <c r="R14" s="74"/>
      <c r="S14" s="75">
        <v>0.57</v>
      </c>
      <c r="T14" s="76">
        <f t="shared" si="3"/>
        <v>1.103</v>
      </c>
      <c r="U14" s="76">
        <f t="shared" si="4"/>
        <v>0</v>
      </c>
      <c r="V14" s="77">
        <f t="shared" si="4"/>
        <v>0</v>
      </c>
      <c r="W14" s="76">
        <f t="shared" si="5"/>
        <v>1.103</v>
      </c>
      <c r="X14" s="76">
        <v>0</v>
      </c>
      <c r="Y14" s="78">
        <f t="shared" si="6"/>
        <v>1.6</v>
      </c>
      <c r="Z14" s="79">
        <f t="shared" si="7"/>
        <v>0.4970000000000001</v>
      </c>
      <c r="AA14" s="80"/>
    </row>
    <row r="15" spans="1:27" s="7" customFormat="1" ht="12.75">
      <c r="A15" s="62">
        <v>5</v>
      </c>
      <c r="B15" s="63" t="s">
        <v>7</v>
      </c>
      <c r="C15" s="39" t="s">
        <v>100</v>
      </c>
      <c r="D15" s="39" t="s">
        <v>121</v>
      </c>
      <c r="E15" s="50">
        <v>1.6</v>
      </c>
      <c r="F15" s="50" t="s">
        <v>122</v>
      </c>
      <c r="G15" s="50">
        <v>2.5</v>
      </c>
      <c r="H15" s="40" t="s">
        <v>123</v>
      </c>
      <c r="I15" s="39" t="s">
        <v>123</v>
      </c>
      <c r="J15" s="58">
        <v>0.036</v>
      </c>
      <c r="K15" s="58">
        <v>0.021</v>
      </c>
      <c r="L15" s="109">
        <v>0</v>
      </c>
      <c r="M15" s="110"/>
      <c r="N15" s="58">
        <f t="shared" si="0"/>
        <v>0.036</v>
      </c>
      <c r="O15" s="59">
        <v>0</v>
      </c>
      <c r="P15" s="60">
        <f t="shared" si="1"/>
        <v>1.6</v>
      </c>
      <c r="Q15" s="59">
        <f t="shared" si="2"/>
        <v>1.564</v>
      </c>
      <c r="R15" s="74"/>
      <c r="S15" s="75">
        <v>0</v>
      </c>
      <c r="T15" s="76">
        <f t="shared" si="3"/>
        <v>0.036</v>
      </c>
      <c r="U15" s="76">
        <f t="shared" si="4"/>
        <v>0</v>
      </c>
      <c r="V15" s="77">
        <f t="shared" si="4"/>
        <v>0</v>
      </c>
      <c r="W15" s="76">
        <f t="shared" si="5"/>
        <v>0.036</v>
      </c>
      <c r="X15" s="76">
        <v>0</v>
      </c>
      <c r="Y15" s="78">
        <f t="shared" si="6"/>
        <v>1.6</v>
      </c>
      <c r="Z15" s="79">
        <f t="shared" si="7"/>
        <v>1.564</v>
      </c>
      <c r="AA15" s="80"/>
    </row>
    <row r="16" spans="1:27" s="7" customFormat="1" ht="12.75">
      <c r="A16" s="56">
        <v>6</v>
      </c>
      <c r="B16" s="57" t="s">
        <v>8</v>
      </c>
      <c r="C16" s="39" t="s">
        <v>100</v>
      </c>
      <c r="D16" s="39" t="s">
        <v>121</v>
      </c>
      <c r="E16" s="50">
        <v>1.6</v>
      </c>
      <c r="F16" s="50" t="s">
        <v>122</v>
      </c>
      <c r="G16" s="50">
        <v>2.5</v>
      </c>
      <c r="H16" s="40" t="s">
        <v>123</v>
      </c>
      <c r="I16" s="39" t="s">
        <v>123</v>
      </c>
      <c r="J16" s="58">
        <v>0.053</v>
      </c>
      <c r="K16" s="58">
        <v>0.089</v>
      </c>
      <c r="L16" s="109">
        <v>0</v>
      </c>
      <c r="M16" s="110"/>
      <c r="N16" s="58">
        <f t="shared" si="0"/>
        <v>0.053</v>
      </c>
      <c r="O16" s="59">
        <v>0</v>
      </c>
      <c r="P16" s="60">
        <f t="shared" si="1"/>
        <v>1.6</v>
      </c>
      <c r="Q16" s="59">
        <f t="shared" si="2"/>
        <v>1.5470000000000002</v>
      </c>
      <c r="R16" s="74"/>
      <c r="S16" s="75">
        <v>0.3</v>
      </c>
      <c r="T16" s="76">
        <f t="shared" si="3"/>
        <v>0.353</v>
      </c>
      <c r="U16" s="76">
        <f t="shared" si="4"/>
        <v>0</v>
      </c>
      <c r="V16" s="77">
        <f t="shared" si="4"/>
        <v>0</v>
      </c>
      <c r="W16" s="76">
        <f t="shared" si="5"/>
        <v>0.353</v>
      </c>
      <c r="X16" s="76">
        <v>0</v>
      </c>
      <c r="Y16" s="78">
        <f t="shared" si="6"/>
        <v>1.6</v>
      </c>
      <c r="Z16" s="79">
        <f t="shared" si="7"/>
        <v>1.247</v>
      </c>
      <c r="AA16" s="80"/>
    </row>
    <row r="17" spans="1:27" s="7" customFormat="1" ht="12.75">
      <c r="A17" s="56">
        <v>7</v>
      </c>
      <c r="B17" s="57" t="s">
        <v>9</v>
      </c>
      <c r="C17" s="39" t="s">
        <v>100</v>
      </c>
      <c r="D17" s="39" t="s">
        <v>121</v>
      </c>
      <c r="E17" s="50">
        <v>2.5</v>
      </c>
      <c r="F17" s="50" t="s">
        <v>122</v>
      </c>
      <c r="G17" s="50">
        <v>1.6</v>
      </c>
      <c r="H17" s="40" t="s">
        <v>123</v>
      </c>
      <c r="I17" s="39" t="s">
        <v>123</v>
      </c>
      <c r="J17" s="58">
        <v>0.142</v>
      </c>
      <c r="K17" s="58">
        <v>0.196</v>
      </c>
      <c r="L17" s="109">
        <v>0</v>
      </c>
      <c r="M17" s="110"/>
      <c r="N17" s="58">
        <f t="shared" si="0"/>
        <v>0.142</v>
      </c>
      <c r="O17" s="59">
        <v>0</v>
      </c>
      <c r="P17" s="60">
        <f t="shared" si="1"/>
        <v>1.6</v>
      </c>
      <c r="Q17" s="59">
        <f t="shared" si="2"/>
        <v>1.4580000000000002</v>
      </c>
      <c r="R17" s="74"/>
      <c r="S17" s="75">
        <v>0.004</v>
      </c>
      <c r="T17" s="76">
        <f t="shared" si="3"/>
        <v>0.146</v>
      </c>
      <c r="U17" s="76">
        <f t="shared" si="4"/>
        <v>0</v>
      </c>
      <c r="V17" s="77">
        <f t="shared" si="4"/>
        <v>0</v>
      </c>
      <c r="W17" s="76">
        <f t="shared" si="5"/>
        <v>0.146</v>
      </c>
      <c r="X17" s="76">
        <v>0</v>
      </c>
      <c r="Y17" s="78">
        <f t="shared" si="6"/>
        <v>1.6</v>
      </c>
      <c r="Z17" s="79">
        <f t="shared" si="7"/>
        <v>1.4540000000000002</v>
      </c>
      <c r="AA17" s="80"/>
    </row>
    <row r="18" spans="1:27" s="7" customFormat="1" ht="12.75">
      <c r="A18" s="56">
        <v>8</v>
      </c>
      <c r="B18" s="57" t="s">
        <v>10</v>
      </c>
      <c r="C18" s="39" t="s">
        <v>119</v>
      </c>
      <c r="D18" s="39" t="s">
        <v>121</v>
      </c>
      <c r="E18" s="50">
        <v>4</v>
      </c>
      <c r="F18" s="50" t="s">
        <v>122</v>
      </c>
      <c r="G18" s="50">
        <v>4</v>
      </c>
      <c r="H18" s="40" t="s">
        <v>123</v>
      </c>
      <c r="I18" s="39" t="s">
        <v>123</v>
      </c>
      <c r="J18" s="58">
        <v>1.013</v>
      </c>
      <c r="K18" s="58">
        <v>1.743</v>
      </c>
      <c r="L18" s="109">
        <v>0</v>
      </c>
      <c r="M18" s="110"/>
      <c r="N18" s="58">
        <f t="shared" si="0"/>
        <v>1.013</v>
      </c>
      <c r="O18" s="59">
        <v>0</v>
      </c>
      <c r="P18" s="60">
        <f t="shared" si="1"/>
        <v>4</v>
      </c>
      <c r="Q18" s="59">
        <f t="shared" si="2"/>
        <v>2.987</v>
      </c>
      <c r="R18" s="74"/>
      <c r="S18" s="75">
        <v>0.742</v>
      </c>
      <c r="T18" s="76">
        <f t="shared" si="3"/>
        <v>1.755</v>
      </c>
      <c r="U18" s="76">
        <f t="shared" si="4"/>
        <v>0</v>
      </c>
      <c r="V18" s="77">
        <f t="shared" si="4"/>
        <v>0</v>
      </c>
      <c r="W18" s="76">
        <f t="shared" si="5"/>
        <v>1.755</v>
      </c>
      <c r="X18" s="76">
        <v>0</v>
      </c>
      <c r="Y18" s="78">
        <f t="shared" si="6"/>
        <v>4</v>
      </c>
      <c r="Z18" s="79">
        <f t="shared" si="7"/>
        <v>2.245</v>
      </c>
      <c r="AA18" s="80"/>
    </row>
    <row r="19" spans="1:27" s="7" customFormat="1" ht="12.75">
      <c r="A19" s="56">
        <v>9</v>
      </c>
      <c r="B19" s="57" t="s">
        <v>11</v>
      </c>
      <c r="C19" s="39" t="s">
        <v>100</v>
      </c>
      <c r="D19" s="39" t="s">
        <v>121</v>
      </c>
      <c r="E19" s="50">
        <v>1.6</v>
      </c>
      <c r="F19" s="50" t="s">
        <v>122</v>
      </c>
      <c r="G19" s="50">
        <v>2.5</v>
      </c>
      <c r="H19" s="40" t="s">
        <v>123</v>
      </c>
      <c r="I19" s="39" t="s">
        <v>123</v>
      </c>
      <c r="J19" s="58">
        <v>0.181</v>
      </c>
      <c r="K19" s="58">
        <v>0.163</v>
      </c>
      <c r="L19" s="109">
        <v>0</v>
      </c>
      <c r="M19" s="110"/>
      <c r="N19" s="58">
        <f t="shared" si="0"/>
        <v>0.181</v>
      </c>
      <c r="O19" s="59">
        <v>0</v>
      </c>
      <c r="P19" s="60">
        <f t="shared" si="1"/>
        <v>1.6</v>
      </c>
      <c r="Q19" s="59">
        <f t="shared" si="2"/>
        <v>1.419</v>
      </c>
      <c r="R19" s="74"/>
      <c r="S19" s="75">
        <v>0</v>
      </c>
      <c r="T19" s="76">
        <f t="shared" si="3"/>
        <v>0.181</v>
      </c>
      <c r="U19" s="76">
        <f t="shared" si="4"/>
        <v>0</v>
      </c>
      <c r="V19" s="77">
        <f t="shared" si="4"/>
        <v>0</v>
      </c>
      <c r="W19" s="76">
        <f t="shared" si="5"/>
        <v>0.181</v>
      </c>
      <c r="X19" s="76">
        <v>0</v>
      </c>
      <c r="Y19" s="78">
        <f t="shared" si="6"/>
        <v>1.6</v>
      </c>
      <c r="Z19" s="79">
        <f t="shared" si="7"/>
        <v>1.419</v>
      </c>
      <c r="AA19" s="80"/>
    </row>
    <row r="20" spans="1:27" s="7" customFormat="1" ht="12.75">
      <c r="A20" s="56">
        <v>10</v>
      </c>
      <c r="B20" s="57" t="s">
        <v>12</v>
      </c>
      <c r="C20" s="39" t="s">
        <v>100</v>
      </c>
      <c r="D20" s="39" t="s">
        <v>121</v>
      </c>
      <c r="E20" s="50">
        <v>2.5</v>
      </c>
      <c r="F20" s="50" t="s">
        <v>122</v>
      </c>
      <c r="G20" s="50">
        <v>1.6</v>
      </c>
      <c r="H20" s="40" t="s">
        <v>123</v>
      </c>
      <c r="I20" s="39" t="s">
        <v>123</v>
      </c>
      <c r="J20" s="58">
        <v>0.356</v>
      </c>
      <c r="K20" s="58">
        <v>0.356</v>
      </c>
      <c r="L20" s="109">
        <v>0</v>
      </c>
      <c r="M20" s="110"/>
      <c r="N20" s="58">
        <f t="shared" si="0"/>
        <v>0.356</v>
      </c>
      <c r="O20" s="59">
        <v>0</v>
      </c>
      <c r="P20" s="60">
        <f t="shared" si="1"/>
        <v>1.6</v>
      </c>
      <c r="Q20" s="59">
        <f t="shared" si="2"/>
        <v>1.2440000000000002</v>
      </c>
      <c r="R20" s="74"/>
      <c r="S20" s="75">
        <v>0.192</v>
      </c>
      <c r="T20" s="76">
        <f t="shared" si="3"/>
        <v>0.548</v>
      </c>
      <c r="U20" s="76">
        <f t="shared" si="4"/>
        <v>0</v>
      </c>
      <c r="V20" s="77">
        <f t="shared" si="4"/>
        <v>0</v>
      </c>
      <c r="W20" s="76">
        <f t="shared" si="5"/>
        <v>0.548</v>
      </c>
      <c r="X20" s="76">
        <v>0</v>
      </c>
      <c r="Y20" s="78">
        <f t="shared" si="6"/>
        <v>1.6</v>
      </c>
      <c r="Z20" s="79">
        <f t="shared" si="7"/>
        <v>1.052</v>
      </c>
      <c r="AA20" s="80"/>
    </row>
    <row r="21" spans="1:27" s="7" customFormat="1" ht="12.75">
      <c r="A21" s="56">
        <v>11</v>
      </c>
      <c r="B21" s="57" t="s">
        <v>13</v>
      </c>
      <c r="C21" s="39" t="s">
        <v>102</v>
      </c>
      <c r="D21" s="39" t="s">
        <v>121</v>
      </c>
      <c r="E21" s="50">
        <v>1</v>
      </c>
      <c r="F21" s="50" t="s">
        <v>122</v>
      </c>
      <c r="G21" s="50">
        <v>2.5</v>
      </c>
      <c r="H21" s="40" t="s">
        <v>123</v>
      </c>
      <c r="I21" s="39" t="s">
        <v>123</v>
      </c>
      <c r="J21" s="58">
        <v>0.124</v>
      </c>
      <c r="K21" s="58">
        <v>0.213</v>
      </c>
      <c r="L21" s="109">
        <v>0</v>
      </c>
      <c r="M21" s="110"/>
      <c r="N21" s="58">
        <f t="shared" si="0"/>
        <v>0.124</v>
      </c>
      <c r="O21" s="59">
        <v>0</v>
      </c>
      <c r="P21" s="60">
        <f t="shared" si="1"/>
        <v>1</v>
      </c>
      <c r="Q21" s="59">
        <f t="shared" si="2"/>
        <v>0.876</v>
      </c>
      <c r="R21" s="75"/>
      <c r="S21" s="75">
        <v>0.036</v>
      </c>
      <c r="T21" s="76">
        <f t="shared" si="3"/>
        <v>0.16</v>
      </c>
      <c r="U21" s="76">
        <f t="shared" si="4"/>
        <v>0</v>
      </c>
      <c r="V21" s="77">
        <f t="shared" si="4"/>
        <v>0</v>
      </c>
      <c r="W21" s="76">
        <f t="shared" si="5"/>
        <v>0.16</v>
      </c>
      <c r="X21" s="76">
        <v>0</v>
      </c>
      <c r="Y21" s="78">
        <f t="shared" si="6"/>
        <v>1</v>
      </c>
      <c r="Z21" s="79">
        <f t="shared" si="7"/>
        <v>0.84</v>
      </c>
      <c r="AA21" s="80"/>
    </row>
    <row r="22" spans="1:27" s="7" customFormat="1" ht="12.75">
      <c r="A22" s="56">
        <v>12</v>
      </c>
      <c r="B22" s="57" t="s">
        <v>14</v>
      </c>
      <c r="C22" s="39" t="s">
        <v>100</v>
      </c>
      <c r="D22" s="39" t="s">
        <v>121</v>
      </c>
      <c r="E22" s="50">
        <v>2.5</v>
      </c>
      <c r="F22" s="50" t="s">
        <v>122</v>
      </c>
      <c r="G22" s="50">
        <v>1.6</v>
      </c>
      <c r="H22" s="40" t="s">
        <v>123</v>
      </c>
      <c r="I22" s="39" t="s">
        <v>123</v>
      </c>
      <c r="J22" s="58">
        <v>0.036</v>
      </c>
      <c r="K22" s="58">
        <v>0.107</v>
      </c>
      <c r="L22" s="109">
        <v>0</v>
      </c>
      <c r="M22" s="110"/>
      <c r="N22" s="58">
        <f t="shared" si="0"/>
        <v>0.036</v>
      </c>
      <c r="O22" s="59">
        <v>0</v>
      </c>
      <c r="P22" s="60">
        <f t="shared" si="1"/>
        <v>1.6</v>
      </c>
      <c r="Q22" s="59">
        <f t="shared" si="2"/>
        <v>1.564</v>
      </c>
      <c r="R22" s="74"/>
      <c r="S22" s="75">
        <v>0.04</v>
      </c>
      <c r="T22" s="76">
        <f t="shared" si="3"/>
        <v>0.076</v>
      </c>
      <c r="U22" s="76">
        <f t="shared" si="4"/>
        <v>0</v>
      </c>
      <c r="V22" s="77">
        <f t="shared" si="4"/>
        <v>0</v>
      </c>
      <c r="W22" s="76">
        <f t="shared" si="5"/>
        <v>0.076</v>
      </c>
      <c r="X22" s="76">
        <v>0</v>
      </c>
      <c r="Y22" s="78">
        <f t="shared" si="6"/>
        <v>1.6</v>
      </c>
      <c r="Z22" s="79">
        <f t="shared" si="7"/>
        <v>1.524</v>
      </c>
      <c r="AA22" s="80"/>
    </row>
    <row r="23" spans="1:27" s="7" customFormat="1" ht="12.75">
      <c r="A23" s="56">
        <v>13</v>
      </c>
      <c r="B23" s="57" t="s">
        <v>15</v>
      </c>
      <c r="C23" s="39" t="s">
        <v>103</v>
      </c>
      <c r="D23" s="39" t="s">
        <v>121</v>
      </c>
      <c r="E23" s="50">
        <v>1.6</v>
      </c>
      <c r="F23" s="50" t="s">
        <v>122</v>
      </c>
      <c r="G23" s="50">
        <v>1.6</v>
      </c>
      <c r="H23" s="40" t="s">
        <v>123</v>
      </c>
      <c r="I23" s="39" t="s">
        <v>123</v>
      </c>
      <c r="J23" s="58">
        <v>0.018</v>
      </c>
      <c r="K23" s="58">
        <v>0.071</v>
      </c>
      <c r="L23" s="109">
        <v>0</v>
      </c>
      <c r="M23" s="110"/>
      <c r="N23" s="58">
        <f t="shared" si="0"/>
        <v>0.018</v>
      </c>
      <c r="O23" s="59">
        <v>0</v>
      </c>
      <c r="P23" s="60">
        <f t="shared" si="1"/>
        <v>1.6</v>
      </c>
      <c r="Q23" s="59">
        <f t="shared" si="2"/>
        <v>1.582</v>
      </c>
      <c r="R23" s="74"/>
      <c r="S23" s="75">
        <v>0.051</v>
      </c>
      <c r="T23" s="76">
        <f t="shared" si="3"/>
        <v>0.06899999999999999</v>
      </c>
      <c r="U23" s="76">
        <f t="shared" si="4"/>
        <v>0</v>
      </c>
      <c r="V23" s="77">
        <f t="shared" si="4"/>
        <v>0</v>
      </c>
      <c r="W23" s="76">
        <f t="shared" si="5"/>
        <v>0.06899999999999999</v>
      </c>
      <c r="X23" s="76">
        <v>0</v>
      </c>
      <c r="Y23" s="78">
        <f t="shared" si="6"/>
        <v>1.6</v>
      </c>
      <c r="Z23" s="79">
        <f t="shared" si="7"/>
        <v>1.5310000000000001</v>
      </c>
      <c r="AA23" s="80"/>
    </row>
    <row r="24" spans="1:27" s="7" customFormat="1" ht="12.75">
      <c r="A24" s="56">
        <v>14</v>
      </c>
      <c r="B24" s="57" t="s">
        <v>106</v>
      </c>
      <c r="C24" s="39" t="s">
        <v>104</v>
      </c>
      <c r="D24" s="39" t="s">
        <v>121</v>
      </c>
      <c r="E24" s="50">
        <v>1.6</v>
      </c>
      <c r="F24" s="50" t="s">
        <v>122</v>
      </c>
      <c r="G24" s="50">
        <v>1</v>
      </c>
      <c r="H24" s="40" t="s">
        <v>123</v>
      </c>
      <c r="I24" s="39" t="s">
        <v>123</v>
      </c>
      <c r="J24" s="58">
        <v>0.018</v>
      </c>
      <c r="K24" s="58">
        <v>0.018</v>
      </c>
      <c r="L24" s="109">
        <v>0</v>
      </c>
      <c r="M24" s="110"/>
      <c r="N24" s="58">
        <f t="shared" si="0"/>
        <v>0.018</v>
      </c>
      <c r="O24" s="59">
        <v>0</v>
      </c>
      <c r="P24" s="60">
        <f t="shared" si="1"/>
        <v>1</v>
      </c>
      <c r="Q24" s="59">
        <f t="shared" si="2"/>
        <v>0.982</v>
      </c>
      <c r="R24" s="74"/>
      <c r="S24" s="75">
        <v>0</v>
      </c>
      <c r="T24" s="76">
        <f t="shared" si="3"/>
        <v>0.018</v>
      </c>
      <c r="U24" s="76">
        <f t="shared" si="4"/>
        <v>0</v>
      </c>
      <c r="V24" s="77">
        <f t="shared" si="4"/>
        <v>0</v>
      </c>
      <c r="W24" s="76">
        <f t="shared" si="5"/>
        <v>0.018</v>
      </c>
      <c r="X24" s="76">
        <v>0</v>
      </c>
      <c r="Y24" s="78">
        <f t="shared" si="6"/>
        <v>1</v>
      </c>
      <c r="Z24" s="79">
        <f t="shared" si="7"/>
        <v>0.982</v>
      </c>
      <c r="AA24" s="80"/>
    </row>
    <row r="25" spans="1:27" s="7" customFormat="1" ht="12.75">
      <c r="A25" s="56">
        <v>15</v>
      </c>
      <c r="B25" s="57" t="s">
        <v>16</v>
      </c>
      <c r="C25" s="39" t="s">
        <v>100</v>
      </c>
      <c r="D25" s="39" t="s">
        <v>121</v>
      </c>
      <c r="E25" s="50">
        <v>2.5</v>
      </c>
      <c r="F25" s="50" t="s">
        <v>122</v>
      </c>
      <c r="G25" s="50">
        <v>1.6</v>
      </c>
      <c r="H25" s="40" t="s">
        <v>123</v>
      </c>
      <c r="I25" s="39" t="s">
        <v>123</v>
      </c>
      <c r="J25" s="58">
        <v>0.267</v>
      </c>
      <c r="K25" s="58">
        <v>0.32</v>
      </c>
      <c r="L25" s="109">
        <v>0</v>
      </c>
      <c r="M25" s="110"/>
      <c r="N25" s="58">
        <f t="shared" si="0"/>
        <v>0.267</v>
      </c>
      <c r="O25" s="59">
        <v>0</v>
      </c>
      <c r="P25" s="60">
        <f t="shared" si="1"/>
        <v>1.6</v>
      </c>
      <c r="Q25" s="59">
        <f t="shared" si="2"/>
        <v>1.3330000000000002</v>
      </c>
      <c r="R25" s="74"/>
      <c r="S25" s="75">
        <v>0.261</v>
      </c>
      <c r="T25" s="76">
        <f t="shared" si="3"/>
        <v>0.528</v>
      </c>
      <c r="U25" s="76">
        <f t="shared" si="4"/>
        <v>0</v>
      </c>
      <c r="V25" s="77">
        <f t="shared" si="4"/>
        <v>0</v>
      </c>
      <c r="W25" s="76">
        <f t="shared" si="5"/>
        <v>0.528</v>
      </c>
      <c r="X25" s="76">
        <v>0</v>
      </c>
      <c r="Y25" s="78">
        <f t="shared" si="6"/>
        <v>1.6</v>
      </c>
      <c r="Z25" s="79">
        <f t="shared" si="7"/>
        <v>1.072</v>
      </c>
      <c r="AA25" s="80"/>
    </row>
    <row r="26" spans="1:27" s="7" customFormat="1" ht="12.75">
      <c r="A26" s="56">
        <v>16</v>
      </c>
      <c r="B26" s="57" t="s">
        <v>17</v>
      </c>
      <c r="C26" s="39" t="s">
        <v>104</v>
      </c>
      <c r="D26" s="39" t="s">
        <v>121</v>
      </c>
      <c r="E26" s="50">
        <v>1.6</v>
      </c>
      <c r="F26" s="50" t="s">
        <v>122</v>
      </c>
      <c r="G26" s="50">
        <v>1</v>
      </c>
      <c r="H26" s="40" t="s">
        <v>123</v>
      </c>
      <c r="I26" s="39" t="s">
        <v>123</v>
      </c>
      <c r="J26" s="58">
        <v>0.053</v>
      </c>
      <c r="K26" s="58">
        <v>0.107</v>
      </c>
      <c r="L26" s="109">
        <v>0</v>
      </c>
      <c r="M26" s="110"/>
      <c r="N26" s="58">
        <f t="shared" si="0"/>
        <v>0.053</v>
      </c>
      <c r="O26" s="59">
        <v>0</v>
      </c>
      <c r="P26" s="60">
        <f t="shared" si="1"/>
        <v>1</v>
      </c>
      <c r="Q26" s="59">
        <f t="shared" si="2"/>
        <v>0.947</v>
      </c>
      <c r="R26" s="74"/>
      <c r="S26" s="75">
        <v>0.027</v>
      </c>
      <c r="T26" s="76">
        <f t="shared" si="3"/>
        <v>0.08</v>
      </c>
      <c r="U26" s="76">
        <f t="shared" si="4"/>
        <v>0</v>
      </c>
      <c r="V26" s="77">
        <f t="shared" si="4"/>
        <v>0</v>
      </c>
      <c r="W26" s="76">
        <f t="shared" si="5"/>
        <v>0.08</v>
      </c>
      <c r="X26" s="76">
        <v>0</v>
      </c>
      <c r="Y26" s="78">
        <f t="shared" si="6"/>
        <v>1</v>
      </c>
      <c r="Z26" s="79">
        <f t="shared" si="7"/>
        <v>0.92</v>
      </c>
      <c r="AA26" s="80"/>
    </row>
    <row r="27" spans="1:27" s="7" customFormat="1" ht="12.75">
      <c r="A27" s="56">
        <v>17</v>
      </c>
      <c r="B27" s="57" t="s">
        <v>18</v>
      </c>
      <c r="C27" s="39" t="s">
        <v>100</v>
      </c>
      <c r="D27" s="39" t="s">
        <v>121</v>
      </c>
      <c r="E27" s="50">
        <v>2.5</v>
      </c>
      <c r="F27" s="50" t="s">
        <v>122</v>
      </c>
      <c r="G27" s="50">
        <v>1.6</v>
      </c>
      <c r="H27" s="40" t="s">
        <v>123</v>
      </c>
      <c r="I27" s="39" t="s">
        <v>123</v>
      </c>
      <c r="J27" s="58">
        <v>0.053</v>
      </c>
      <c r="K27" s="58">
        <v>0.071</v>
      </c>
      <c r="L27" s="109">
        <v>0</v>
      </c>
      <c r="M27" s="110"/>
      <c r="N27" s="58">
        <f t="shared" si="0"/>
        <v>0.053</v>
      </c>
      <c r="O27" s="59">
        <v>0</v>
      </c>
      <c r="P27" s="60">
        <f t="shared" si="1"/>
        <v>1.6</v>
      </c>
      <c r="Q27" s="59">
        <f t="shared" si="2"/>
        <v>1.5470000000000002</v>
      </c>
      <c r="R27" s="74"/>
      <c r="S27" s="75">
        <v>0.01</v>
      </c>
      <c r="T27" s="76">
        <f t="shared" si="3"/>
        <v>0.063</v>
      </c>
      <c r="U27" s="76">
        <f t="shared" si="4"/>
        <v>0</v>
      </c>
      <c r="V27" s="77">
        <f t="shared" si="4"/>
        <v>0</v>
      </c>
      <c r="W27" s="76">
        <f t="shared" si="5"/>
        <v>0.063</v>
      </c>
      <c r="X27" s="76">
        <v>0</v>
      </c>
      <c r="Y27" s="78">
        <f>P27</f>
        <v>1.6</v>
      </c>
      <c r="Z27" s="79">
        <f t="shared" si="7"/>
        <v>1.5370000000000001</v>
      </c>
      <c r="AA27" s="80"/>
    </row>
    <row r="28" spans="1:27" s="7" customFormat="1" ht="12.75">
      <c r="A28" s="56">
        <v>18</v>
      </c>
      <c r="B28" s="57" t="s">
        <v>19</v>
      </c>
      <c r="C28" s="39" t="s">
        <v>100</v>
      </c>
      <c r="D28" s="39" t="s">
        <v>121</v>
      </c>
      <c r="E28" s="50">
        <v>2.5</v>
      </c>
      <c r="F28" s="50" t="s">
        <v>122</v>
      </c>
      <c r="G28" s="50">
        <v>1.6</v>
      </c>
      <c r="H28" s="40" t="s">
        <v>123</v>
      </c>
      <c r="I28" s="39" t="s">
        <v>123</v>
      </c>
      <c r="J28" s="58">
        <v>0.053</v>
      </c>
      <c r="K28" s="58">
        <v>0.178</v>
      </c>
      <c r="L28" s="109">
        <v>0</v>
      </c>
      <c r="M28" s="110"/>
      <c r="N28" s="58">
        <f t="shared" si="0"/>
        <v>0.053</v>
      </c>
      <c r="O28" s="59">
        <v>0</v>
      </c>
      <c r="P28" s="60">
        <f t="shared" si="1"/>
        <v>1.6</v>
      </c>
      <c r="Q28" s="59">
        <f t="shared" si="2"/>
        <v>1.5470000000000002</v>
      </c>
      <c r="R28" s="74"/>
      <c r="S28" s="75">
        <v>0.1</v>
      </c>
      <c r="T28" s="76">
        <f t="shared" si="3"/>
        <v>0.153</v>
      </c>
      <c r="U28" s="76">
        <f t="shared" si="4"/>
        <v>0</v>
      </c>
      <c r="V28" s="77">
        <f t="shared" si="4"/>
        <v>0</v>
      </c>
      <c r="W28" s="76">
        <f t="shared" si="5"/>
        <v>0.153</v>
      </c>
      <c r="X28" s="76">
        <v>0</v>
      </c>
      <c r="Y28" s="78">
        <f t="shared" si="6"/>
        <v>1.6</v>
      </c>
      <c r="Z28" s="79">
        <f t="shared" si="7"/>
        <v>1.447</v>
      </c>
      <c r="AA28" s="80"/>
    </row>
    <row r="29" spans="1:27" s="7" customFormat="1" ht="12.75">
      <c r="A29" s="56">
        <v>19</v>
      </c>
      <c r="B29" s="57" t="s">
        <v>20</v>
      </c>
      <c r="C29" s="39" t="s">
        <v>102</v>
      </c>
      <c r="D29" s="39" t="s">
        <v>121</v>
      </c>
      <c r="E29" s="50">
        <v>2.5</v>
      </c>
      <c r="F29" s="50" t="s">
        <v>122</v>
      </c>
      <c r="G29" s="50">
        <v>1</v>
      </c>
      <c r="H29" s="40" t="s">
        <v>123</v>
      </c>
      <c r="I29" s="39" t="s">
        <v>123</v>
      </c>
      <c r="J29" s="58">
        <v>0.036</v>
      </c>
      <c r="K29" s="58">
        <v>0.107</v>
      </c>
      <c r="L29" s="109">
        <v>0</v>
      </c>
      <c r="M29" s="110"/>
      <c r="N29" s="58">
        <f t="shared" si="0"/>
        <v>0.036</v>
      </c>
      <c r="O29" s="59">
        <v>0</v>
      </c>
      <c r="P29" s="60">
        <f t="shared" si="1"/>
        <v>1</v>
      </c>
      <c r="Q29" s="59">
        <f t="shared" si="2"/>
        <v>0.964</v>
      </c>
      <c r="R29" s="74"/>
      <c r="S29" s="75">
        <v>0.052</v>
      </c>
      <c r="T29" s="76">
        <f t="shared" si="3"/>
        <v>0.088</v>
      </c>
      <c r="U29" s="76">
        <f t="shared" si="4"/>
        <v>0</v>
      </c>
      <c r="V29" s="77">
        <f t="shared" si="4"/>
        <v>0</v>
      </c>
      <c r="W29" s="76">
        <f t="shared" si="5"/>
        <v>0.088</v>
      </c>
      <c r="X29" s="76">
        <v>0</v>
      </c>
      <c r="Y29" s="78">
        <f t="shared" si="6"/>
        <v>1</v>
      </c>
      <c r="Z29" s="79">
        <f t="shared" si="7"/>
        <v>0.912</v>
      </c>
      <c r="AA29" s="80"/>
    </row>
    <row r="30" spans="1:27" s="7" customFormat="1" ht="12.75">
      <c r="A30" s="56">
        <v>20</v>
      </c>
      <c r="B30" s="57" t="s">
        <v>83</v>
      </c>
      <c r="C30" s="39" t="s">
        <v>105</v>
      </c>
      <c r="D30" s="39" t="s">
        <v>121</v>
      </c>
      <c r="E30" s="50">
        <v>1.6</v>
      </c>
      <c r="F30" s="50" t="s">
        <v>122</v>
      </c>
      <c r="G30" s="50">
        <v>1.8</v>
      </c>
      <c r="H30" s="40" t="s">
        <v>123</v>
      </c>
      <c r="I30" s="39" t="s">
        <v>123</v>
      </c>
      <c r="J30" s="58">
        <v>0.036</v>
      </c>
      <c r="K30" s="58">
        <v>0.107</v>
      </c>
      <c r="L30" s="109">
        <v>0</v>
      </c>
      <c r="M30" s="110"/>
      <c r="N30" s="58">
        <f t="shared" si="0"/>
        <v>0.036</v>
      </c>
      <c r="O30" s="59">
        <v>0</v>
      </c>
      <c r="P30" s="60">
        <f>SUM(MIN(D30:I30))</f>
        <v>1.6</v>
      </c>
      <c r="Q30" s="59">
        <f t="shared" si="2"/>
        <v>1.564</v>
      </c>
      <c r="R30" s="74"/>
      <c r="S30" s="75">
        <v>0.012</v>
      </c>
      <c r="T30" s="76">
        <f t="shared" si="3"/>
        <v>0.048</v>
      </c>
      <c r="U30" s="76">
        <f t="shared" si="4"/>
        <v>0</v>
      </c>
      <c r="V30" s="77">
        <f t="shared" si="4"/>
        <v>0</v>
      </c>
      <c r="W30" s="76">
        <f t="shared" si="5"/>
        <v>0.048</v>
      </c>
      <c r="X30" s="76">
        <v>0</v>
      </c>
      <c r="Y30" s="78">
        <f t="shared" si="6"/>
        <v>1.6</v>
      </c>
      <c r="Z30" s="79">
        <f t="shared" si="7"/>
        <v>1.552</v>
      </c>
      <c r="AA30" s="80"/>
    </row>
    <row r="31" spans="1:18" s="7" customFormat="1" ht="12.75">
      <c r="A31" s="100" t="s">
        <v>116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17"/>
      <c r="R31" s="38"/>
    </row>
    <row r="32" spans="1:27" s="7" customFormat="1" ht="12.75">
      <c r="A32" s="56">
        <v>1</v>
      </c>
      <c r="B32" s="57" t="s">
        <v>82</v>
      </c>
      <c r="C32" s="39">
        <v>2.5</v>
      </c>
      <c r="D32" s="39" t="s">
        <v>121</v>
      </c>
      <c r="E32" s="40">
        <v>2.5</v>
      </c>
      <c r="F32" s="40" t="s">
        <v>123</v>
      </c>
      <c r="G32" s="40" t="s">
        <v>123</v>
      </c>
      <c r="H32" s="40" t="s">
        <v>123</v>
      </c>
      <c r="I32" s="40" t="s">
        <v>123</v>
      </c>
      <c r="J32" s="58">
        <v>0.018</v>
      </c>
      <c r="K32" s="58">
        <v>0.036</v>
      </c>
      <c r="L32" s="109">
        <v>0</v>
      </c>
      <c r="M32" s="110"/>
      <c r="N32" s="58">
        <f t="shared" si="0"/>
        <v>0.018</v>
      </c>
      <c r="O32" s="59">
        <v>0</v>
      </c>
      <c r="P32" s="60">
        <f>SUM(MIN(D32:I32))</f>
        <v>2.5</v>
      </c>
      <c r="Q32" s="59">
        <f>P32-N32</f>
        <v>2.482</v>
      </c>
      <c r="R32" s="74"/>
      <c r="S32" s="75">
        <v>0.031</v>
      </c>
      <c r="T32" s="76">
        <f>J32+S32</f>
        <v>0.049</v>
      </c>
      <c r="U32" s="76">
        <f>L32</f>
        <v>0</v>
      </c>
      <c r="V32" s="77">
        <f>M32</f>
        <v>0</v>
      </c>
      <c r="W32" s="76">
        <f>T32-U32</f>
        <v>0.049</v>
      </c>
      <c r="X32" s="76">
        <v>0</v>
      </c>
      <c r="Y32" s="78">
        <f>P32</f>
        <v>2.5</v>
      </c>
      <c r="Z32" s="76">
        <f>Y32-W32</f>
        <v>2.451</v>
      </c>
      <c r="AA32" s="81"/>
    </row>
    <row r="33" spans="1:27" s="12" customFormat="1" ht="12.75">
      <c r="A33" s="64"/>
      <c r="B33" s="8" t="s">
        <v>21</v>
      </c>
      <c r="C33" s="67">
        <v>115.9</v>
      </c>
      <c r="D33" s="55"/>
      <c r="E33" s="120">
        <f>SUM(E11:I30)+E32</f>
        <v>115.89999999999993</v>
      </c>
      <c r="F33" s="121"/>
      <c r="G33" s="122"/>
      <c r="H33" s="122"/>
      <c r="I33" s="123"/>
      <c r="J33" s="37">
        <f>SUM(J11:J30)+J32</f>
        <v>6.014999999999998</v>
      </c>
      <c r="K33" s="37">
        <f>SUM(K11:K30)+K32</f>
        <v>8.839999999999998</v>
      </c>
      <c r="L33" s="118">
        <v>0</v>
      </c>
      <c r="M33" s="119"/>
      <c r="N33" s="37">
        <f>SUM(N11:N30)+N32</f>
        <v>6.014999999999998</v>
      </c>
      <c r="O33" s="21">
        <v>0</v>
      </c>
      <c r="P33" s="53">
        <f>SUM(P11:P30)+P32</f>
        <v>51.30000000000002</v>
      </c>
      <c r="Q33" s="21">
        <f>P33-N33</f>
        <v>45.28500000000002</v>
      </c>
      <c r="R33" s="82"/>
      <c r="S33" s="83"/>
      <c r="T33" s="84"/>
      <c r="U33" s="84"/>
      <c r="V33" s="84"/>
      <c r="W33" s="84"/>
      <c r="X33" s="84"/>
      <c r="Y33" s="85"/>
      <c r="Z33" s="85"/>
      <c r="AA33" s="85"/>
    </row>
    <row r="34" spans="1:27" s="12" customFormat="1" ht="12.75">
      <c r="A34" s="6"/>
      <c r="B34" s="28" t="s">
        <v>117</v>
      </c>
      <c r="C34" s="43"/>
      <c r="D34" s="51"/>
      <c r="E34" s="111"/>
      <c r="F34" s="112"/>
      <c r="G34" s="112"/>
      <c r="H34" s="112"/>
      <c r="I34" s="113"/>
      <c r="J34" s="9"/>
      <c r="K34" s="69"/>
      <c r="L34" s="118"/>
      <c r="M34" s="119"/>
      <c r="N34" s="9"/>
      <c r="O34" s="21"/>
      <c r="P34" s="21"/>
      <c r="Q34" s="21"/>
      <c r="R34" s="82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12" customFormat="1" ht="12.75">
      <c r="A35" s="6"/>
      <c r="B35" s="28" t="s">
        <v>118</v>
      </c>
      <c r="C35" s="43"/>
      <c r="D35" s="51"/>
      <c r="E35" s="111"/>
      <c r="F35" s="112"/>
      <c r="G35" s="112"/>
      <c r="H35" s="112"/>
      <c r="I35" s="113"/>
      <c r="J35" s="9"/>
      <c r="K35" s="69"/>
      <c r="L35" s="118"/>
      <c r="M35" s="119"/>
      <c r="N35" s="9"/>
      <c r="O35" s="21"/>
      <c r="P35" s="21"/>
      <c r="Q35" s="21">
        <f>Q33</f>
        <v>45.28500000000002</v>
      </c>
      <c r="R35" s="82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12" customFormat="1" ht="12.75">
      <c r="A36" s="98" t="s">
        <v>22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</row>
    <row r="37" spans="1:27" s="12" customFormat="1" ht="12.75">
      <c r="A37" s="99" t="s">
        <v>107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</row>
    <row r="38" spans="1:27" s="12" customFormat="1" ht="12.75">
      <c r="A38" s="56">
        <v>1</v>
      </c>
      <c r="B38" s="57" t="s">
        <v>23</v>
      </c>
      <c r="C38" s="39" t="s">
        <v>108</v>
      </c>
      <c r="D38" s="39" t="s">
        <v>121</v>
      </c>
      <c r="E38" s="41">
        <v>25</v>
      </c>
      <c r="F38" s="50" t="s">
        <v>122</v>
      </c>
      <c r="G38" s="50">
        <v>25</v>
      </c>
      <c r="H38" s="40" t="s">
        <v>123</v>
      </c>
      <c r="I38" s="41" t="s">
        <v>123</v>
      </c>
      <c r="J38" s="59">
        <v>3.844</v>
      </c>
      <c r="K38" s="58">
        <v>4.341</v>
      </c>
      <c r="L38" s="109">
        <v>0</v>
      </c>
      <c r="M38" s="110"/>
      <c r="N38" s="58">
        <f aca="true" t="shared" si="8" ref="N38:N55">J38</f>
        <v>3.844</v>
      </c>
      <c r="O38" s="59">
        <v>0</v>
      </c>
      <c r="P38" s="60">
        <f aca="true" t="shared" si="9" ref="P38:P55">SUM(MIN(D38:I38))</f>
        <v>25</v>
      </c>
      <c r="Q38" s="59">
        <f t="shared" si="2"/>
        <v>21.156</v>
      </c>
      <c r="R38" s="74"/>
      <c r="S38" s="75">
        <v>1.284</v>
      </c>
      <c r="T38" s="76">
        <f aca="true" t="shared" si="10" ref="T38:T55">J38+S38</f>
        <v>5.128</v>
      </c>
      <c r="U38" s="76">
        <f aca="true" t="shared" si="11" ref="U38:V55">L38</f>
        <v>0</v>
      </c>
      <c r="V38" s="77">
        <f t="shared" si="11"/>
        <v>0</v>
      </c>
      <c r="W38" s="76">
        <f aca="true" t="shared" si="12" ref="W38:W55">T38-U38</f>
        <v>5.128</v>
      </c>
      <c r="X38" s="76">
        <v>0</v>
      </c>
      <c r="Y38" s="78">
        <f aca="true" t="shared" si="13" ref="Y38:Y55">P38</f>
        <v>25</v>
      </c>
      <c r="Z38" s="79">
        <f aca="true" t="shared" si="14" ref="Z38:Z55">Y38-W38</f>
        <v>19.872</v>
      </c>
      <c r="AA38" s="80"/>
    </row>
    <row r="39" spans="1:27" s="12" customFormat="1" ht="12.75">
      <c r="A39" s="56">
        <v>2</v>
      </c>
      <c r="B39" s="57" t="s">
        <v>24</v>
      </c>
      <c r="C39" s="39" t="s">
        <v>99</v>
      </c>
      <c r="D39" s="39" t="s">
        <v>121</v>
      </c>
      <c r="E39" s="50">
        <v>10</v>
      </c>
      <c r="F39" s="50" t="s">
        <v>122</v>
      </c>
      <c r="G39" s="50">
        <v>10</v>
      </c>
      <c r="H39" s="40" t="s">
        <v>123</v>
      </c>
      <c r="I39" s="41" t="s">
        <v>123</v>
      </c>
      <c r="J39" s="59">
        <v>0.657</v>
      </c>
      <c r="K39" s="58">
        <v>1.329</v>
      </c>
      <c r="L39" s="109">
        <v>0</v>
      </c>
      <c r="M39" s="110"/>
      <c r="N39" s="58">
        <f t="shared" si="8"/>
        <v>0.657</v>
      </c>
      <c r="O39" s="59">
        <v>0</v>
      </c>
      <c r="P39" s="60">
        <f t="shared" si="9"/>
        <v>10</v>
      </c>
      <c r="Q39" s="59">
        <f t="shared" si="2"/>
        <v>9.343</v>
      </c>
      <c r="R39" s="74"/>
      <c r="S39" s="75">
        <v>0.01</v>
      </c>
      <c r="T39" s="76">
        <f t="shared" si="10"/>
        <v>0.667</v>
      </c>
      <c r="U39" s="76">
        <f t="shared" si="11"/>
        <v>0</v>
      </c>
      <c r="V39" s="77">
        <f t="shared" si="11"/>
        <v>0</v>
      </c>
      <c r="W39" s="76">
        <f t="shared" si="12"/>
        <v>0.667</v>
      </c>
      <c r="X39" s="76">
        <v>0</v>
      </c>
      <c r="Y39" s="78">
        <f t="shared" si="13"/>
        <v>10</v>
      </c>
      <c r="Z39" s="79">
        <f t="shared" si="14"/>
        <v>9.333</v>
      </c>
      <c r="AA39" s="80"/>
    </row>
    <row r="40" spans="1:27" s="12" customFormat="1" ht="12.75">
      <c r="A40" s="56">
        <v>3</v>
      </c>
      <c r="B40" s="57" t="s">
        <v>25</v>
      </c>
      <c r="C40" s="39" t="s">
        <v>103</v>
      </c>
      <c r="D40" s="39" t="s">
        <v>121</v>
      </c>
      <c r="E40" s="50">
        <v>1.6</v>
      </c>
      <c r="F40" s="50" t="s">
        <v>122</v>
      </c>
      <c r="G40" s="50">
        <v>1.6</v>
      </c>
      <c r="H40" s="40" t="s">
        <v>123</v>
      </c>
      <c r="I40" s="41" t="s">
        <v>123</v>
      </c>
      <c r="J40" s="59">
        <v>0.036</v>
      </c>
      <c r="K40" s="58">
        <v>0.036</v>
      </c>
      <c r="L40" s="109">
        <v>0</v>
      </c>
      <c r="M40" s="110"/>
      <c r="N40" s="58">
        <f t="shared" si="8"/>
        <v>0.036</v>
      </c>
      <c r="O40" s="59">
        <v>0</v>
      </c>
      <c r="P40" s="60">
        <f t="shared" si="9"/>
        <v>1.6</v>
      </c>
      <c r="Q40" s="59">
        <f t="shared" si="2"/>
        <v>1.564</v>
      </c>
      <c r="R40" s="74"/>
      <c r="S40" s="75">
        <v>0.002</v>
      </c>
      <c r="T40" s="76">
        <f t="shared" si="10"/>
        <v>0.038</v>
      </c>
      <c r="U40" s="76">
        <f t="shared" si="11"/>
        <v>0</v>
      </c>
      <c r="V40" s="77">
        <f t="shared" si="11"/>
        <v>0</v>
      </c>
      <c r="W40" s="76">
        <f t="shared" si="12"/>
        <v>0.038</v>
      </c>
      <c r="X40" s="76">
        <v>0</v>
      </c>
      <c r="Y40" s="78">
        <f t="shared" si="13"/>
        <v>1.6</v>
      </c>
      <c r="Z40" s="79">
        <f t="shared" si="14"/>
        <v>1.562</v>
      </c>
      <c r="AA40" s="80"/>
    </row>
    <row r="41" spans="1:27" s="12" customFormat="1" ht="12.75">
      <c r="A41" s="39">
        <v>4</v>
      </c>
      <c r="B41" s="61" t="s">
        <v>26</v>
      </c>
      <c r="C41" s="65" t="s">
        <v>105</v>
      </c>
      <c r="D41" s="39" t="s">
        <v>121</v>
      </c>
      <c r="E41" s="60">
        <v>1.6</v>
      </c>
      <c r="F41" s="50" t="s">
        <v>122</v>
      </c>
      <c r="G41" s="60">
        <v>1.8</v>
      </c>
      <c r="H41" s="40" t="s">
        <v>123</v>
      </c>
      <c r="I41" s="41" t="s">
        <v>123</v>
      </c>
      <c r="J41" s="59">
        <v>0.16</v>
      </c>
      <c r="K41" s="58">
        <v>0.123</v>
      </c>
      <c r="L41" s="109">
        <v>0</v>
      </c>
      <c r="M41" s="110"/>
      <c r="N41" s="58">
        <f t="shared" si="8"/>
        <v>0.16</v>
      </c>
      <c r="O41" s="59">
        <v>0</v>
      </c>
      <c r="P41" s="60">
        <f t="shared" si="9"/>
        <v>1.6</v>
      </c>
      <c r="Q41" s="59">
        <f t="shared" si="2"/>
        <v>1.4400000000000002</v>
      </c>
      <c r="R41" s="74"/>
      <c r="S41" s="75">
        <v>0.361</v>
      </c>
      <c r="T41" s="76">
        <f t="shared" si="10"/>
        <v>0.521</v>
      </c>
      <c r="U41" s="76">
        <f t="shared" si="11"/>
        <v>0</v>
      </c>
      <c r="V41" s="77">
        <f t="shared" si="11"/>
        <v>0</v>
      </c>
      <c r="W41" s="76">
        <f t="shared" si="12"/>
        <v>0.521</v>
      </c>
      <c r="X41" s="76">
        <v>0</v>
      </c>
      <c r="Y41" s="78">
        <f t="shared" si="13"/>
        <v>1.6</v>
      </c>
      <c r="Z41" s="79">
        <f t="shared" si="14"/>
        <v>1.0790000000000002</v>
      </c>
      <c r="AA41" s="80"/>
    </row>
    <row r="42" spans="1:27" s="12" customFormat="1" ht="12.75">
      <c r="A42" s="39">
        <v>5</v>
      </c>
      <c r="B42" s="61" t="s">
        <v>27</v>
      </c>
      <c r="C42" s="39" t="s">
        <v>104</v>
      </c>
      <c r="D42" s="39" t="s">
        <v>121</v>
      </c>
      <c r="E42" s="50">
        <v>1.6</v>
      </c>
      <c r="F42" s="50" t="s">
        <v>122</v>
      </c>
      <c r="G42" s="50">
        <v>1</v>
      </c>
      <c r="H42" s="40" t="s">
        <v>123</v>
      </c>
      <c r="I42" s="41" t="s">
        <v>123</v>
      </c>
      <c r="J42" s="59">
        <v>0.107</v>
      </c>
      <c r="K42" s="58">
        <v>0.071</v>
      </c>
      <c r="L42" s="109">
        <v>0</v>
      </c>
      <c r="M42" s="110"/>
      <c r="N42" s="58">
        <f t="shared" si="8"/>
        <v>0.107</v>
      </c>
      <c r="O42" s="59">
        <v>0</v>
      </c>
      <c r="P42" s="60">
        <f t="shared" si="9"/>
        <v>1</v>
      </c>
      <c r="Q42" s="59">
        <f t="shared" si="2"/>
        <v>0.893</v>
      </c>
      <c r="R42" s="74"/>
      <c r="S42" s="75">
        <v>0.008</v>
      </c>
      <c r="T42" s="76">
        <f t="shared" si="10"/>
        <v>0.11499999999999999</v>
      </c>
      <c r="U42" s="76">
        <f t="shared" si="11"/>
        <v>0</v>
      </c>
      <c r="V42" s="77">
        <f t="shared" si="11"/>
        <v>0</v>
      </c>
      <c r="W42" s="76">
        <f t="shared" si="12"/>
        <v>0.11499999999999999</v>
      </c>
      <c r="X42" s="76">
        <v>0</v>
      </c>
      <c r="Y42" s="78">
        <f t="shared" si="13"/>
        <v>1</v>
      </c>
      <c r="Z42" s="79">
        <f t="shared" si="14"/>
        <v>0.885</v>
      </c>
      <c r="AA42" s="80"/>
    </row>
    <row r="43" spans="1:27" s="12" customFormat="1" ht="12.75">
      <c r="A43" s="56">
        <v>6</v>
      </c>
      <c r="B43" s="57" t="s">
        <v>28</v>
      </c>
      <c r="C43" s="39" t="s">
        <v>102</v>
      </c>
      <c r="D43" s="39" t="s">
        <v>121</v>
      </c>
      <c r="E43" s="50">
        <v>1</v>
      </c>
      <c r="F43" s="50" t="s">
        <v>122</v>
      </c>
      <c r="G43" s="50">
        <v>2.5</v>
      </c>
      <c r="H43" s="40" t="s">
        <v>123</v>
      </c>
      <c r="I43" s="41" t="s">
        <v>123</v>
      </c>
      <c r="J43" s="59">
        <v>0.071</v>
      </c>
      <c r="K43" s="58">
        <v>0.053</v>
      </c>
      <c r="L43" s="109">
        <v>0</v>
      </c>
      <c r="M43" s="110"/>
      <c r="N43" s="58">
        <f t="shared" si="8"/>
        <v>0.071</v>
      </c>
      <c r="O43" s="59">
        <v>0</v>
      </c>
      <c r="P43" s="60">
        <f t="shared" si="9"/>
        <v>1</v>
      </c>
      <c r="Q43" s="59">
        <f t="shared" si="2"/>
        <v>0.929</v>
      </c>
      <c r="R43" s="74"/>
      <c r="S43" s="75">
        <v>0.002</v>
      </c>
      <c r="T43" s="76">
        <f t="shared" si="10"/>
        <v>0.073</v>
      </c>
      <c r="U43" s="76">
        <f t="shared" si="11"/>
        <v>0</v>
      </c>
      <c r="V43" s="77">
        <f t="shared" si="11"/>
        <v>0</v>
      </c>
      <c r="W43" s="76">
        <f t="shared" si="12"/>
        <v>0.073</v>
      </c>
      <c r="X43" s="76">
        <v>0</v>
      </c>
      <c r="Y43" s="78">
        <f t="shared" si="13"/>
        <v>1</v>
      </c>
      <c r="Z43" s="79">
        <f t="shared" si="14"/>
        <v>0.927</v>
      </c>
      <c r="AA43" s="80"/>
    </row>
    <row r="44" spans="1:27" s="12" customFormat="1" ht="12.75">
      <c r="A44" s="56">
        <v>7</v>
      </c>
      <c r="B44" s="57" t="s">
        <v>29</v>
      </c>
      <c r="C44" s="39" t="s">
        <v>103</v>
      </c>
      <c r="D44" s="39" t="s">
        <v>121</v>
      </c>
      <c r="E44" s="50">
        <v>1.6</v>
      </c>
      <c r="F44" s="50" t="s">
        <v>122</v>
      </c>
      <c r="G44" s="50">
        <v>1.6</v>
      </c>
      <c r="H44" s="40" t="s">
        <v>123</v>
      </c>
      <c r="I44" s="41" t="s">
        <v>123</v>
      </c>
      <c r="J44" s="59">
        <v>0.089</v>
      </c>
      <c r="K44" s="58">
        <v>0.071</v>
      </c>
      <c r="L44" s="109">
        <v>0</v>
      </c>
      <c r="M44" s="110"/>
      <c r="N44" s="58">
        <f t="shared" si="8"/>
        <v>0.089</v>
      </c>
      <c r="O44" s="59">
        <v>0</v>
      </c>
      <c r="P44" s="60">
        <f t="shared" si="9"/>
        <v>1.6</v>
      </c>
      <c r="Q44" s="59">
        <f t="shared" si="2"/>
        <v>1.5110000000000001</v>
      </c>
      <c r="R44" s="74"/>
      <c r="S44" s="75">
        <v>0.007</v>
      </c>
      <c r="T44" s="76">
        <f t="shared" si="10"/>
        <v>0.096</v>
      </c>
      <c r="U44" s="76">
        <f t="shared" si="11"/>
        <v>0</v>
      </c>
      <c r="V44" s="77">
        <f t="shared" si="11"/>
        <v>0</v>
      </c>
      <c r="W44" s="76">
        <f t="shared" si="12"/>
        <v>0.096</v>
      </c>
      <c r="X44" s="76">
        <v>0</v>
      </c>
      <c r="Y44" s="78">
        <f t="shared" si="13"/>
        <v>1.6</v>
      </c>
      <c r="Z44" s="79">
        <f t="shared" si="14"/>
        <v>1.504</v>
      </c>
      <c r="AA44" s="80"/>
    </row>
    <row r="45" spans="1:27" s="12" customFormat="1" ht="12.75">
      <c r="A45" s="56">
        <v>8</v>
      </c>
      <c r="B45" s="57" t="s">
        <v>30</v>
      </c>
      <c r="C45" s="39" t="s">
        <v>109</v>
      </c>
      <c r="D45" s="39" t="s">
        <v>121</v>
      </c>
      <c r="E45" s="50">
        <v>2.5</v>
      </c>
      <c r="F45" s="50" t="s">
        <v>122</v>
      </c>
      <c r="G45" s="50">
        <v>2.5</v>
      </c>
      <c r="H45" s="40" t="s">
        <v>123</v>
      </c>
      <c r="I45" s="41" t="s">
        <v>123</v>
      </c>
      <c r="J45" s="59">
        <v>0.089</v>
      </c>
      <c r="K45" s="58">
        <v>0.053</v>
      </c>
      <c r="L45" s="109">
        <v>0</v>
      </c>
      <c r="M45" s="110"/>
      <c r="N45" s="58">
        <f t="shared" si="8"/>
        <v>0.089</v>
      </c>
      <c r="O45" s="59">
        <v>0</v>
      </c>
      <c r="P45" s="60">
        <f t="shared" si="9"/>
        <v>2.5</v>
      </c>
      <c r="Q45" s="59">
        <f t="shared" si="2"/>
        <v>2.411</v>
      </c>
      <c r="R45" s="74"/>
      <c r="S45" s="75">
        <v>0.297</v>
      </c>
      <c r="T45" s="76">
        <f t="shared" si="10"/>
        <v>0.386</v>
      </c>
      <c r="U45" s="76">
        <f t="shared" si="11"/>
        <v>0</v>
      </c>
      <c r="V45" s="77">
        <f t="shared" si="11"/>
        <v>0</v>
      </c>
      <c r="W45" s="76">
        <f t="shared" si="12"/>
        <v>0.386</v>
      </c>
      <c r="X45" s="76">
        <v>0</v>
      </c>
      <c r="Y45" s="78">
        <f t="shared" si="13"/>
        <v>2.5</v>
      </c>
      <c r="Z45" s="79">
        <f t="shared" si="14"/>
        <v>2.114</v>
      </c>
      <c r="AA45" s="80"/>
    </row>
    <row r="46" spans="1:27" s="12" customFormat="1" ht="12.75">
      <c r="A46" s="56">
        <v>9</v>
      </c>
      <c r="B46" s="57" t="s">
        <v>31</v>
      </c>
      <c r="C46" s="39" t="s">
        <v>103</v>
      </c>
      <c r="D46" s="39" t="s">
        <v>121</v>
      </c>
      <c r="E46" s="50">
        <v>1.6</v>
      </c>
      <c r="F46" s="50" t="s">
        <v>122</v>
      </c>
      <c r="G46" s="50">
        <v>1.6</v>
      </c>
      <c r="H46" s="40" t="s">
        <v>123</v>
      </c>
      <c r="I46" s="41" t="s">
        <v>123</v>
      </c>
      <c r="J46" s="59">
        <v>0.036</v>
      </c>
      <c r="K46" s="58">
        <v>0.053</v>
      </c>
      <c r="L46" s="109">
        <v>0</v>
      </c>
      <c r="M46" s="110"/>
      <c r="N46" s="58">
        <f t="shared" si="8"/>
        <v>0.036</v>
      </c>
      <c r="O46" s="59">
        <v>0</v>
      </c>
      <c r="P46" s="60">
        <f t="shared" si="9"/>
        <v>1.6</v>
      </c>
      <c r="Q46" s="59">
        <f t="shared" si="2"/>
        <v>1.564</v>
      </c>
      <c r="R46" s="74"/>
      <c r="S46" s="75">
        <v>0.004</v>
      </c>
      <c r="T46" s="76">
        <f t="shared" si="10"/>
        <v>0.039999999999999994</v>
      </c>
      <c r="U46" s="76">
        <f t="shared" si="11"/>
        <v>0</v>
      </c>
      <c r="V46" s="77">
        <f t="shared" si="11"/>
        <v>0</v>
      </c>
      <c r="W46" s="76">
        <f t="shared" si="12"/>
        <v>0.039999999999999994</v>
      </c>
      <c r="X46" s="76">
        <v>0</v>
      </c>
      <c r="Y46" s="78">
        <f t="shared" si="13"/>
        <v>1.6</v>
      </c>
      <c r="Z46" s="79">
        <f t="shared" si="14"/>
        <v>1.56</v>
      </c>
      <c r="AA46" s="80"/>
    </row>
    <row r="47" spans="1:27" s="12" customFormat="1" ht="12.75">
      <c r="A47" s="56">
        <v>10</v>
      </c>
      <c r="B47" s="57" t="s">
        <v>32</v>
      </c>
      <c r="C47" s="39" t="s">
        <v>100</v>
      </c>
      <c r="D47" s="39" t="s">
        <v>121</v>
      </c>
      <c r="E47" s="50">
        <v>1.6</v>
      </c>
      <c r="F47" s="50" t="s">
        <v>122</v>
      </c>
      <c r="G47" s="50">
        <v>2.5</v>
      </c>
      <c r="H47" s="40" t="s">
        <v>123</v>
      </c>
      <c r="I47" s="41" t="s">
        <v>123</v>
      </c>
      <c r="J47" s="59">
        <v>0.089</v>
      </c>
      <c r="K47" s="58">
        <v>0.053</v>
      </c>
      <c r="L47" s="109">
        <v>0</v>
      </c>
      <c r="M47" s="110"/>
      <c r="N47" s="58">
        <f t="shared" si="8"/>
        <v>0.089</v>
      </c>
      <c r="O47" s="59">
        <v>0</v>
      </c>
      <c r="P47" s="60">
        <f t="shared" si="9"/>
        <v>1.6</v>
      </c>
      <c r="Q47" s="59">
        <f t="shared" si="2"/>
        <v>1.5110000000000001</v>
      </c>
      <c r="R47" s="74"/>
      <c r="S47" s="75">
        <v>0.014</v>
      </c>
      <c r="T47" s="76">
        <f t="shared" si="10"/>
        <v>0.103</v>
      </c>
      <c r="U47" s="76">
        <f t="shared" si="11"/>
        <v>0</v>
      </c>
      <c r="V47" s="77">
        <f t="shared" si="11"/>
        <v>0</v>
      </c>
      <c r="W47" s="76">
        <f t="shared" si="12"/>
        <v>0.103</v>
      </c>
      <c r="X47" s="76">
        <v>0</v>
      </c>
      <c r="Y47" s="78">
        <f t="shared" si="13"/>
        <v>1.6</v>
      </c>
      <c r="Z47" s="79">
        <f t="shared" si="14"/>
        <v>1.497</v>
      </c>
      <c r="AA47" s="80"/>
    </row>
    <row r="48" spans="1:27" s="12" customFormat="1" ht="12.75">
      <c r="A48" s="56">
        <v>11</v>
      </c>
      <c r="B48" s="57" t="s">
        <v>33</v>
      </c>
      <c r="C48" s="39" t="s">
        <v>109</v>
      </c>
      <c r="D48" s="39" t="s">
        <v>121</v>
      </c>
      <c r="E48" s="50">
        <v>2.5</v>
      </c>
      <c r="F48" s="50" t="s">
        <v>122</v>
      </c>
      <c r="G48" s="50">
        <v>2.5</v>
      </c>
      <c r="H48" s="40" t="s">
        <v>123</v>
      </c>
      <c r="I48" s="41" t="s">
        <v>123</v>
      </c>
      <c r="J48" s="59">
        <v>0.284</v>
      </c>
      <c r="K48" s="58">
        <v>0.32</v>
      </c>
      <c r="L48" s="109">
        <v>0</v>
      </c>
      <c r="M48" s="110"/>
      <c r="N48" s="58">
        <f t="shared" si="8"/>
        <v>0.284</v>
      </c>
      <c r="O48" s="59">
        <v>0</v>
      </c>
      <c r="P48" s="60">
        <f t="shared" si="9"/>
        <v>2.5</v>
      </c>
      <c r="Q48" s="59">
        <f t="shared" si="2"/>
        <v>2.216</v>
      </c>
      <c r="R48" s="74"/>
      <c r="S48" s="75">
        <v>0.076</v>
      </c>
      <c r="T48" s="76">
        <f t="shared" si="10"/>
        <v>0.36</v>
      </c>
      <c r="U48" s="76">
        <f t="shared" si="11"/>
        <v>0</v>
      </c>
      <c r="V48" s="77">
        <f t="shared" si="11"/>
        <v>0</v>
      </c>
      <c r="W48" s="76">
        <f t="shared" si="12"/>
        <v>0.36</v>
      </c>
      <c r="X48" s="76">
        <v>0</v>
      </c>
      <c r="Y48" s="78">
        <f t="shared" si="13"/>
        <v>2.5</v>
      </c>
      <c r="Z48" s="79">
        <f t="shared" si="14"/>
        <v>2.14</v>
      </c>
      <c r="AA48" s="80"/>
    </row>
    <row r="49" spans="1:27" s="12" customFormat="1" ht="12.75">
      <c r="A49" s="56">
        <v>12</v>
      </c>
      <c r="B49" s="57" t="s">
        <v>35</v>
      </c>
      <c r="C49" s="39" t="s">
        <v>110</v>
      </c>
      <c r="D49" s="39" t="s">
        <v>121</v>
      </c>
      <c r="E49" s="50">
        <v>10</v>
      </c>
      <c r="F49" s="50" t="s">
        <v>122</v>
      </c>
      <c r="G49" s="50" t="s">
        <v>123</v>
      </c>
      <c r="H49" s="41" t="s">
        <v>124</v>
      </c>
      <c r="I49" s="41">
        <v>2.5</v>
      </c>
      <c r="J49" s="59">
        <v>0.527</v>
      </c>
      <c r="K49" s="58">
        <v>0.142</v>
      </c>
      <c r="L49" s="109">
        <v>0</v>
      </c>
      <c r="M49" s="110"/>
      <c r="N49" s="58">
        <f t="shared" si="8"/>
        <v>0.527</v>
      </c>
      <c r="O49" s="59">
        <v>0</v>
      </c>
      <c r="P49" s="60">
        <f t="shared" si="9"/>
        <v>2.5</v>
      </c>
      <c r="Q49" s="59">
        <f t="shared" si="2"/>
        <v>1.9729999999999999</v>
      </c>
      <c r="R49" s="74"/>
      <c r="S49" s="75">
        <v>0.091</v>
      </c>
      <c r="T49" s="76">
        <f t="shared" si="10"/>
        <v>0.618</v>
      </c>
      <c r="U49" s="76">
        <f t="shared" si="11"/>
        <v>0</v>
      </c>
      <c r="V49" s="77">
        <f t="shared" si="11"/>
        <v>0</v>
      </c>
      <c r="W49" s="76">
        <f t="shared" si="12"/>
        <v>0.618</v>
      </c>
      <c r="X49" s="76">
        <v>0</v>
      </c>
      <c r="Y49" s="78">
        <f t="shared" si="13"/>
        <v>2.5</v>
      </c>
      <c r="Z49" s="79">
        <f t="shared" si="14"/>
        <v>1.8820000000000001</v>
      </c>
      <c r="AA49" s="80"/>
    </row>
    <row r="50" spans="1:27" s="12" customFormat="1" ht="12.75">
      <c r="A50" s="56">
        <v>13</v>
      </c>
      <c r="B50" s="57" t="s">
        <v>36</v>
      </c>
      <c r="C50" s="39" t="s">
        <v>111</v>
      </c>
      <c r="D50" s="39" t="s">
        <v>121</v>
      </c>
      <c r="E50" s="50">
        <v>1</v>
      </c>
      <c r="F50" s="50" t="s">
        <v>122</v>
      </c>
      <c r="G50" s="50">
        <v>1</v>
      </c>
      <c r="H50" s="40" t="s">
        <v>123</v>
      </c>
      <c r="I50" s="41" t="s">
        <v>123</v>
      </c>
      <c r="J50" s="59">
        <v>0.036</v>
      </c>
      <c r="K50" s="58">
        <v>0.036</v>
      </c>
      <c r="L50" s="109">
        <v>0</v>
      </c>
      <c r="M50" s="110"/>
      <c r="N50" s="58">
        <f t="shared" si="8"/>
        <v>0.036</v>
      </c>
      <c r="O50" s="59">
        <v>0</v>
      </c>
      <c r="P50" s="60">
        <f t="shared" si="9"/>
        <v>1</v>
      </c>
      <c r="Q50" s="59">
        <f t="shared" si="2"/>
        <v>0.964</v>
      </c>
      <c r="R50" s="74"/>
      <c r="S50" s="75">
        <v>0</v>
      </c>
      <c r="T50" s="76">
        <f t="shared" si="10"/>
        <v>0.036</v>
      </c>
      <c r="U50" s="76">
        <f t="shared" si="11"/>
        <v>0</v>
      </c>
      <c r="V50" s="77">
        <f t="shared" si="11"/>
        <v>0</v>
      </c>
      <c r="W50" s="76">
        <f t="shared" si="12"/>
        <v>0.036</v>
      </c>
      <c r="X50" s="76">
        <v>0</v>
      </c>
      <c r="Y50" s="78">
        <f t="shared" si="13"/>
        <v>1</v>
      </c>
      <c r="Z50" s="79">
        <f t="shared" si="14"/>
        <v>0.964</v>
      </c>
      <c r="AA50" s="80"/>
    </row>
    <row r="51" spans="1:27" s="12" customFormat="1" ht="12.75">
      <c r="A51" s="56">
        <v>14</v>
      </c>
      <c r="B51" s="57" t="s">
        <v>37</v>
      </c>
      <c r="C51" s="39" t="s">
        <v>126</v>
      </c>
      <c r="D51" s="39" t="s">
        <v>121</v>
      </c>
      <c r="E51" s="50">
        <v>1.6</v>
      </c>
      <c r="F51" s="50" t="s">
        <v>122</v>
      </c>
      <c r="G51" s="50">
        <v>1</v>
      </c>
      <c r="H51" s="40" t="s">
        <v>123</v>
      </c>
      <c r="I51" s="41" t="s">
        <v>123</v>
      </c>
      <c r="J51" s="59">
        <v>0.036</v>
      </c>
      <c r="K51" s="58">
        <v>0.071</v>
      </c>
      <c r="L51" s="109">
        <v>0</v>
      </c>
      <c r="M51" s="110"/>
      <c r="N51" s="58">
        <f t="shared" si="8"/>
        <v>0.036</v>
      </c>
      <c r="O51" s="59">
        <v>0</v>
      </c>
      <c r="P51" s="60">
        <f t="shared" si="9"/>
        <v>1</v>
      </c>
      <c r="Q51" s="59">
        <f t="shared" si="2"/>
        <v>0.964</v>
      </c>
      <c r="R51" s="74"/>
      <c r="S51" s="75">
        <v>0.002</v>
      </c>
      <c r="T51" s="76">
        <f t="shared" si="10"/>
        <v>0.038</v>
      </c>
      <c r="U51" s="76">
        <f t="shared" si="11"/>
        <v>0</v>
      </c>
      <c r="V51" s="77">
        <f t="shared" si="11"/>
        <v>0</v>
      </c>
      <c r="W51" s="76">
        <f t="shared" si="12"/>
        <v>0.038</v>
      </c>
      <c r="X51" s="76">
        <v>0</v>
      </c>
      <c r="Y51" s="78">
        <f t="shared" si="13"/>
        <v>1</v>
      </c>
      <c r="Z51" s="79">
        <f t="shared" si="14"/>
        <v>0.962</v>
      </c>
      <c r="AA51" s="80"/>
    </row>
    <row r="52" spans="1:27" s="12" customFormat="1" ht="12.75">
      <c r="A52" s="56">
        <v>15</v>
      </c>
      <c r="B52" s="57" t="s">
        <v>38</v>
      </c>
      <c r="C52" s="39" t="s">
        <v>104</v>
      </c>
      <c r="D52" s="39" t="s">
        <v>121</v>
      </c>
      <c r="E52" s="50">
        <v>1</v>
      </c>
      <c r="F52" s="50" t="s">
        <v>122</v>
      </c>
      <c r="G52" s="50">
        <v>1.6</v>
      </c>
      <c r="H52" s="40" t="s">
        <v>123</v>
      </c>
      <c r="I52" s="41" t="s">
        <v>123</v>
      </c>
      <c r="J52" s="59">
        <v>0.018</v>
      </c>
      <c r="K52" s="58">
        <v>0.018</v>
      </c>
      <c r="L52" s="109">
        <v>0</v>
      </c>
      <c r="M52" s="110"/>
      <c r="N52" s="58">
        <f t="shared" si="8"/>
        <v>0.018</v>
      </c>
      <c r="O52" s="59">
        <v>0</v>
      </c>
      <c r="P52" s="60">
        <f t="shared" si="9"/>
        <v>1</v>
      </c>
      <c r="Q52" s="59">
        <f t="shared" si="2"/>
        <v>0.982</v>
      </c>
      <c r="R52" s="74"/>
      <c r="S52" s="75">
        <v>0</v>
      </c>
      <c r="T52" s="76">
        <f t="shared" si="10"/>
        <v>0.018</v>
      </c>
      <c r="U52" s="76">
        <f t="shared" si="11"/>
        <v>0</v>
      </c>
      <c r="V52" s="77">
        <f t="shared" si="11"/>
        <v>0</v>
      </c>
      <c r="W52" s="76">
        <f t="shared" si="12"/>
        <v>0.018</v>
      </c>
      <c r="X52" s="76">
        <v>0</v>
      </c>
      <c r="Y52" s="78">
        <f t="shared" si="13"/>
        <v>1</v>
      </c>
      <c r="Z52" s="79">
        <f t="shared" si="14"/>
        <v>0.982</v>
      </c>
      <c r="AA52" s="80"/>
    </row>
    <row r="53" spans="1:27" s="12" customFormat="1" ht="12.75">
      <c r="A53" s="56">
        <v>16</v>
      </c>
      <c r="B53" s="57" t="s">
        <v>39</v>
      </c>
      <c r="C53" s="39" t="s">
        <v>102</v>
      </c>
      <c r="D53" s="39" t="s">
        <v>121</v>
      </c>
      <c r="E53" s="50">
        <v>2.5</v>
      </c>
      <c r="F53" s="50" t="s">
        <v>122</v>
      </c>
      <c r="G53" s="50">
        <v>1</v>
      </c>
      <c r="H53" s="40" t="s">
        <v>123</v>
      </c>
      <c r="I53" s="41" t="s">
        <v>123</v>
      </c>
      <c r="J53" s="59">
        <v>0.071</v>
      </c>
      <c r="K53" s="58">
        <v>0.107</v>
      </c>
      <c r="L53" s="109">
        <v>0</v>
      </c>
      <c r="M53" s="110"/>
      <c r="N53" s="58">
        <f t="shared" si="8"/>
        <v>0.071</v>
      </c>
      <c r="O53" s="59">
        <v>0</v>
      </c>
      <c r="P53" s="60">
        <f t="shared" si="9"/>
        <v>1</v>
      </c>
      <c r="Q53" s="59">
        <f t="shared" si="2"/>
        <v>0.929</v>
      </c>
      <c r="R53" s="74"/>
      <c r="S53" s="75">
        <v>0.011</v>
      </c>
      <c r="T53" s="76">
        <f t="shared" si="10"/>
        <v>0.08199999999999999</v>
      </c>
      <c r="U53" s="76">
        <f t="shared" si="11"/>
        <v>0</v>
      </c>
      <c r="V53" s="77">
        <f t="shared" si="11"/>
        <v>0</v>
      </c>
      <c r="W53" s="76">
        <f t="shared" si="12"/>
        <v>0.08199999999999999</v>
      </c>
      <c r="X53" s="76">
        <v>0</v>
      </c>
      <c r="Y53" s="78">
        <f t="shared" si="13"/>
        <v>1</v>
      </c>
      <c r="Z53" s="79">
        <f t="shared" si="14"/>
        <v>0.918</v>
      </c>
      <c r="AA53" s="80"/>
    </row>
    <row r="54" spans="1:27" s="12" customFormat="1" ht="12.75">
      <c r="A54" s="56">
        <v>17</v>
      </c>
      <c r="B54" s="57" t="s">
        <v>40</v>
      </c>
      <c r="C54" s="39" t="s">
        <v>100</v>
      </c>
      <c r="D54" s="39" t="s">
        <v>121</v>
      </c>
      <c r="E54" s="50">
        <v>2.5</v>
      </c>
      <c r="F54" s="50" t="s">
        <v>122</v>
      </c>
      <c r="G54" s="50">
        <v>1.6</v>
      </c>
      <c r="H54" s="40" t="s">
        <v>123</v>
      </c>
      <c r="I54" s="41" t="s">
        <v>123</v>
      </c>
      <c r="J54" s="59">
        <v>0.089</v>
      </c>
      <c r="K54" s="58">
        <v>0.089</v>
      </c>
      <c r="L54" s="109">
        <v>0</v>
      </c>
      <c r="M54" s="110"/>
      <c r="N54" s="58">
        <f t="shared" si="8"/>
        <v>0.089</v>
      </c>
      <c r="O54" s="59">
        <v>0</v>
      </c>
      <c r="P54" s="60">
        <f t="shared" si="9"/>
        <v>1.6</v>
      </c>
      <c r="Q54" s="59">
        <f t="shared" si="2"/>
        <v>1.5110000000000001</v>
      </c>
      <c r="R54" s="74"/>
      <c r="S54" s="75">
        <v>0.193</v>
      </c>
      <c r="T54" s="76">
        <f t="shared" si="10"/>
        <v>0.28200000000000003</v>
      </c>
      <c r="U54" s="76">
        <f t="shared" si="11"/>
        <v>0</v>
      </c>
      <c r="V54" s="77">
        <f t="shared" si="11"/>
        <v>0</v>
      </c>
      <c r="W54" s="76">
        <f t="shared" si="12"/>
        <v>0.28200000000000003</v>
      </c>
      <c r="X54" s="76">
        <v>0</v>
      </c>
      <c r="Y54" s="78">
        <f t="shared" si="13"/>
        <v>1.6</v>
      </c>
      <c r="Z54" s="79">
        <f t="shared" si="14"/>
        <v>1.318</v>
      </c>
      <c r="AA54" s="80"/>
    </row>
    <row r="55" spans="1:27" s="12" customFormat="1" ht="12.75">
      <c r="A55" s="56">
        <v>18</v>
      </c>
      <c r="B55" s="57" t="s">
        <v>41</v>
      </c>
      <c r="C55" s="39" t="s">
        <v>100</v>
      </c>
      <c r="D55" s="39" t="s">
        <v>121</v>
      </c>
      <c r="E55" s="50">
        <v>1.6</v>
      </c>
      <c r="F55" s="50" t="s">
        <v>122</v>
      </c>
      <c r="G55" s="50">
        <v>2.5</v>
      </c>
      <c r="H55" s="40" t="s">
        <v>123</v>
      </c>
      <c r="I55" s="41" t="s">
        <v>123</v>
      </c>
      <c r="J55" s="59">
        <v>0.036</v>
      </c>
      <c r="K55" s="58">
        <v>0.053</v>
      </c>
      <c r="L55" s="109">
        <v>0</v>
      </c>
      <c r="M55" s="110"/>
      <c r="N55" s="58">
        <f t="shared" si="8"/>
        <v>0.036</v>
      </c>
      <c r="O55" s="59">
        <v>0</v>
      </c>
      <c r="P55" s="60">
        <f t="shared" si="9"/>
        <v>1.6</v>
      </c>
      <c r="Q55" s="59">
        <f t="shared" si="2"/>
        <v>1.564</v>
      </c>
      <c r="R55" s="74"/>
      <c r="S55" s="75">
        <v>0.05</v>
      </c>
      <c r="T55" s="76">
        <f t="shared" si="10"/>
        <v>0.086</v>
      </c>
      <c r="U55" s="76">
        <f t="shared" si="11"/>
        <v>0</v>
      </c>
      <c r="V55" s="77">
        <f t="shared" si="11"/>
        <v>0</v>
      </c>
      <c r="W55" s="76">
        <f t="shared" si="12"/>
        <v>0.086</v>
      </c>
      <c r="X55" s="76">
        <v>0</v>
      </c>
      <c r="Y55" s="78">
        <f t="shared" si="13"/>
        <v>1.6</v>
      </c>
      <c r="Z55" s="79">
        <f t="shared" si="14"/>
        <v>1.514</v>
      </c>
      <c r="AA55" s="80"/>
    </row>
    <row r="56" spans="1:27" s="12" customFormat="1" ht="12.75">
      <c r="A56" s="100" t="s">
        <v>116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17"/>
      <c r="R56" s="86"/>
      <c r="S56" s="85"/>
      <c r="T56" s="85"/>
      <c r="U56" s="85"/>
      <c r="V56" s="85"/>
      <c r="W56" s="85"/>
      <c r="X56" s="85"/>
      <c r="Y56" s="85"/>
      <c r="Z56" s="85"/>
      <c r="AA56" s="85"/>
    </row>
    <row r="57" spans="1:27" s="12" customFormat="1" ht="12.75">
      <c r="A57" s="56">
        <v>1</v>
      </c>
      <c r="B57" s="57" t="s">
        <v>34</v>
      </c>
      <c r="C57" s="39">
        <v>1.6</v>
      </c>
      <c r="D57" s="39" t="s">
        <v>121</v>
      </c>
      <c r="E57" s="50">
        <v>1.6</v>
      </c>
      <c r="F57" s="40" t="s">
        <v>123</v>
      </c>
      <c r="G57" s="40" t="s">
        <v>123</v>
      </c>
      <c r="H57" s="40" t="s">
        <v>123</v>
      </c>
      <c r="I57" s="40" t="s">
        <v>123</v>
      </c>
      <c r="J57" s="59">
        <v>0.036</v>
      </c>
      <c r="K57" s="58">
        <v>0.142</v>
      </c>
      <c r="L57" s="109">
        <v>0</v>
      </c>
      <c r="M57" s="110"/>
      <c r="N57" s="58">
        <f>J57</f>
        <v>0.036</v>
      </c>
      <c r="O57" s="59">
        <v>0</v>
      </c>
      <c r="P57" s="60">
        <f>SUM(MIN(D57:I57))</f>
        <v>1.6</v>
      </c>
      <c r="Q57" s="59">
        <f>P57-N57</f>
        <v>1.564</v>
      </c>
      <c r="R57" s="74"/>
      <c r="S57" s="75">
        <v>0.11</v>
      </c>
      <c r="T57" s="76">
        <f>J57+S57</f>
        <v>0.146</v>
      </c>
      <c r="U57" s="76">
        <f>L57</f>
        <v>0</v>
      </c>
      <c r="V57" s="77">
        <f>M57</f>
        <v>0</v>
      </c>
      <c r="W57" s="76">
        <f>T57-U57</f>
        <v>0.146</v>
      </c>
      <c r="X57" s="76">
        <v>0</v>
      </c>
      <c r="Y57" s="78">
        <f>P57</f>
        <v>1.6</v>
      </c>
      <c r="Z57" s="79">
        <f>Y57-W57</f>
        <v>1.4540000000000002</v>
      </c>
      <c r="AA57" s="80"/>
    </row>
    <row r="58" spans="1:27" s="14" customFormat="1" ht="12.75">
      <c r="A58" s="13"/>
      <c r="B58" s="8" t="s">
        <v>21</v>
      </c>
      <c r="C58" s="13">
        <v>136.8</v>
      </c>
      <c r="D58" s="55"/>
      <c r="E58" s="111">
        <f>SUM(E38:I55)+E57</f>
        <v>136.1999999999999</v>
      </c>
      <c r="F58" s="112"/>
      <c r="G58" s="112"/>
      <c r="H58" s="112"/>
      <c r="I58" s="113"/>
      <c r="J58" s="25">
        <f>SUM(J38:J55)+J57</f>
        <v>6.310999999999998</v>
      </c>
      <c r="K58" s="25">
        <f>SUM(K38:K55)+K57</f>
        <v>7.161</v>
      </c>
      <c r="L58" s="118">
        <v>0</v>
      </c>
      <c r="M58" s="119"/>
      <c r="N58" s="25">
        <f>SUM(N38:N55)+N57</f>
        <v>6.310999999999998</v>
      </c>
      <c r="O58" s="21">
        <v>0</v>
      </c>
      <c r="P58" s="53">
        <f>SUM(P38:P55)+P57</f>
        <v>61.30000000000001</v>
      </c>
      <c r="Q58" s="21">
        <f>P58-N58</f>
        <v>54.98900000000001</v>
      </c>
      <c r="R58" s="82"/>
      <c r="S58" s="8"/>
      <c r="T58" s="8"/>
      <c r="U58" s="8"/>
      <c r="V58" s="8"/>
      <c r="W58" s="8"/>
      <c r="X58" s="8"/>
      <c r="Y58" s="8"/>
      <c r="Z58" s="8"/>
      <c r="AA58" s="8"/>
    </row>
    <row r="59" spans="1:27" s="14" customFormat="1" ht="12.75">
      <c r="A59" s="13"/>
      <c r="B59" s="28" t="s">
        <v>117</v>
      </c>
      <c r="C59" s="43"/>
      <c r="D59" s="51"/>
      <c r="E59" s="111"/>
      <c r="F59" s="112"/>
      <c r="G59" s="112"/>
      <c r="H59" s="112"/>
      <c r="I59" s="113"/>
      <c r="J59" s="25"/>
      <c r="K59" s="37"/>
      <c r="L59" s="118"/>
      <c r="M59" s="119"/>
      <c r="N59" s="25"/>
      <c r="O59" s="21"/>
      <c r="P59" s="21"/>
      <c r="Q59" s="21"/>
      <c r="R59" s="82"/>
      <c r="S59" s="8"/>
      <c r="T59" s="8"/>
      <c r="U59" s="8"/>
      <c r="V59" s="8"/>
      <c r="W59" s="8"/>
      <c r="X59" s="8"/>
      <c r="Y59" s="8"/>
      <c r="Z59" s="8"/>
      <c r="AA59" s="8"/>
    </row>
    <row r="60" spans="1:27" s="14" customFormat="1" ht="12.75">
      <c r="A60" s="13"/>
      <c r="B60" s="28" t="s">
        <v>118</v>
      </c>
      <c r="C60" s="43"/>
      <c r="D60" s="51"/>
      <c r="E60" s="111"/>
      <c r="F60" s="112"/>
      <c r="G60" s="112"/>
      <c r="H60" s="112"/>
      <c r="I60" s="113"/>
      <c r="J60" s="25"/>
      <c r="K60" s="37"/>
      <c r="L60" s="118"/>
      <c r="M60" s="119"/>
      <c r="N60" s="25"/>
      <c r="O60" s="21"/>
      <c r="P60" s="21"/>
      <c r="Q60" s="21">
        <f>Q58</f>
        <v>54.98900000000001</v>
      </c>
      <c r="R60" s="82"/>
      <c r="S60" s="8"/>
      <c r="T60" s="8"/>
      <c r="U60" s="8"/>
      <c r="V60" s="8"/>
      <c r="W60" s="8"/>
      <c r="X60" s="8"/>
      <c r="Y60" s="8"/>
      <c r="Z60" s="8"/>
      <c r="AA60" s="8"/>
    </row>
    <row r="61" spans="1:27" s="14" customFormat="1" ht="12.75">
      <c r="A61" s="98" t="s">
        <v>42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</row>
    <row r="62" spans="1:27" s="12" customFormat="1" ht="12.75">
      <c r="A62" s="99" t="s">
        <v>107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</row>
    <row r="63" spans="1:27" s="12" customFormat="1" ht="12.75">
      <c r="A63" s="56">
        <v>1</v>
      </c>
      <c r="B63" s="57" t="s">
        <v>46</v>
      </c>
      <c r="C63" s="39" t="s">
        <v>102</v>
      </c>
      <c r="D63" s="39" t="s">
        <v>121</v>
      </c>
      <c r="E63" s="50">
        <v>2.5</v>
      </c>
      <c r="F63" s="50" t="s">
        <v>122</v>
      </c>
      <c r="G63" s="50">
        <v>1</v>
      </c>
      <c r="H63" s="40" t="s">
        <v>123</v>
      </c>
      <c r="I63" s="40" t="s">
        <v>123</v>
      </c>
      <c r="J63" s="59">
        <v>0.036</v>
      </c>
      <c r="K63" s="58">
        <v>0.071</v>
      </c>
      <c r="L63" s="109">
        <v>0</v>
      </c>
      <c r="M63" s="110"/>
      <c r="N63" s="58">
        <f aca="true" t="shared" si="15" ref="N63:N78">J63</f>
        <v>0.036</v>
      </c>
      <c r="O63" s="59">
        <v>0</v>
      </c>
      <c r="P63" s="60">
        <f aca="true" t="shared" si="16" ref="P63:P78">SUM(MIN(D63:I63))</f>
        <v>1</v>
      </c>
      <c r="Q63" s="59">
        <f aca="true" t="shared" si="17" ref="Q63:Q83">P63-N63</f>
        <v>0.964</v>
      </c>
      <c r="R63" s="74"/>
      <c r="S63" s="75">
        <v>0.021</v>
      </c>
      <c r="T63" s="76">
        <f aca="true" t="shared" si="18" ref="T63:T78">J63+S63</f>
        <v>0.056999999999999995</v>
      </c>
      <c r="U63" s="76">
        <f aca="true" t="shared" si="19" ref="U63:V78">L63</f>
        <v>0</v>
      </c>
      <c r="V63" s="77">
        <f t="shared" si="19"/>
        <v>0</v>
      </c>
      <c r="W63" s="76">
        <f aca="true" t="shared" si="20" ref="W63:W78">T63-U63</f>
        <v>0.056999999999999995</v>
      </c>
      <c r="X63" s="76">
        <v>0</v>
      </c>
      <c r="Y63" s="78">
        <f aca="true" t="shared" si="21" ref="Y63:Y78">P63</f>
        <v>1</v>
      </c>
      <c r="Z63" s="79">
        <f aca="true" t="shared" si="22" ref="Z63:Z78">Y63-W63</f>
        <v>0.9430000000000001</v>
      </c>
      <c r="AA63" s="80"/>
    </row>
    <row r="64" spans="1:27" s="12" customFormat="1" ht="12.75">
      <c r="A64" s="66">
        <v>2</v>
      </c>
      <c r="B64" s="61" t="s">
        <v>47</v>
      </c>
      <c r="C64" s="65" t="s">
        <v>104</v>
      </c>
      <c r="D64" s="39" t="s">
        <v>121</v>
      </c>
      <c r="E64" s="60">
        <v>1.6</v>
      </c>
      <c r="F64" s="50" t="s">
        <v>122</v>
      </c>
      <c r="G64" s="60">
        <v>1</v>
      </c>
      <c r="H64" s="40" t="s">
        <v>123</v>
      </c>
      <c r="I64" s="40" t="s">
        <v>123</v>
      </c>
      <c r="J64" s="59">
        <v>0.071</v>
      </c>
      <c r="K64" s="58">
        <v>0.089</v>
      </c>
      <c r="L64" s="109">
        <v>0</v>
      </c>
      <c r="M64" s="110"/>
      <c r="N64" s="58">
        <f t="shared" si="15"/>
        <v>0.071</v>
      </c>
      <c r="O64" s="59">
        <v>0</v>
      </c>
      <c r="P64" s="60">
        <f t="shared" si="16"/>
        <v>1</v>
      </c>
      <c r="Q64" s="59">
        <f t="shared" si="17"/>
        <v>0.929</v>
      </c>
      <c r="R64" s="74"/>
      <c r="S64" s="75">
        <v>0.4</v>
      </c>
      <c r="T64" s="76">
        <f t="shared" si="18"/>
        <v>0.47100000000000003</v>
      </c>
      <c r="U64" s="76">
        <f t="shared" si="19"/>
        <v>0</v>
      </c>
      <c r="V64" s="77">
        <f t="shared" si="19"/>
        <v>0</v>
      </c>
      <c r="W64" s="76">
        <f t="shared" si="20"/>
        <v>0.47100000000000003</v>
      </c>
      <c r="X64" s="76">
        <v>0</v>
      </c>
      <c r="Y64" s="78">
        <f t="shared" si="21"/>
        <v>1</v>
      </c>
      <c r="Z64" s="79">
        <f t="shared" si="22"/>
        <v>0.5289999999999999</v>
      </c>
      <c r="AA64" s="80"/>
    </row>
    <row r="65" spans="1:27" s="12" customFormat="1" ht="12.75">
      <c r="A65" s="56">
        <v>3</v>
      </c>
      <c r="B65" s="61" t="s">
        <v>48</v>
      </c>
      <c r="C65" s="39" t="s">
        <v>103</v>
      </c>
      <c r="D65" s="39" t="s">
        <v>121</v>
      </c>
      <c r="E65" s="50">
        <v>1.6</v>
      </c>
      <c r="F65" s="50" t="s">
        <v>122</v>
      </c>
      <c r="G65" s="50">
        <v>1.6</v>
      </c>
      <c r="H65" s="40" t="s">
        <v>123</v>
      </c>
      <c r="I65" s="40" t="s">
        <v>123</v>
      </c>
      <c r="J65" s="59">
        <v>0.267</v>
      </c>
      <c r="K65" s="58">
        <v>0.107</v>
      </c>
      <c r="L65" s="109">
        <v>0</v>
      </c>
      <c r="M65" s="110"/>
      <c r="N65" s="58">
        <f t="shared" si="15"/>
        <v>0.267</v>
      </c>
      <c r="O65" s="59">
        <v>0</v>
      </c>
      <c r="P65" s="60">
        <f t="shared" si="16"/>
        <v>1.6</v>
      </c>
      <c r="Q65" s="59">
        <f t="shared" si="17"/>
        <v>1.3330000000000002</v>
      </c>
      <c r="R65" s="74"/>
      <c r="S65" s="75">
        <v>0.116</v>
      </c>
      <c r="T65" s="76">
        <f t="shared" si="18"/>
        <v>0.383</v>
      </c>
      <c r="U65" s="76">
        <f t="shared" si="19"/>
        <v>0</v>
      </c>
      <c r="V65" s="77">
        <f t="shared" si="19"/>
        <v>0</v>
      </c>
      <c r="W65" s="76">
        <f t="shared" si="20"/>
        <v>0.383</v>
      </c>
      <c r="X65" s="76">
        <v>0</v>
      </c>
      <c r="Y65" s="78">
        <f t="shared" si="21"/>
        <v>1.6</v>
      </c>
      <c r="Z65" s="79">
        <f t="shared" si="22"/>
        <v>1.217</v>
      </c>
      <c r="AA65" s="80"/>
    </row>
    <row r="66" spans="1:27" s="12" customFormat="1" ht="12.75">
      <c r="A66" s="66">
        <v>4</v>
      </c>
      <c r="B66" s="57" t="s">
        <v>49</v>
      </c>
      <c r="C66" s="39" t="s">
        <v>100</v>
      </c>
      <c r="D66" s="39" t="s">
        <v>121</v>
      </c>
      <c r="E66" s="50">
        <v>1.6</v>
      </c>
      <c r="F66" s="50" t="s">
        <v>122</v>
      </c>
      <c r="G66" s="50">
        <v>2.5</v>
      </c>
      <c r="H66" s="40" t="s">
        <v>123</v>
      </c>
      <c r="I66" s="40" t="s">
        <v>123</v>
      </c>
      <c r="J66" s="59">
        <v>0.178</v>
      </c>
      <c r="K66" s="58">
        <v>0.178</v>
      </c>
      <c r="L66" s="109">
        <v>0</v>
      </c>
      <c r="M66" s="110"/>
      <c r="N66" s="58">
        <f t="shared" si="15"/>
        <v>0.178</v>
      </c>
      <c r="O66" s="59">
        <v>0</v>
      </c>
      <c r="P66" s="60">
        <f t="shared" si="16"/>
        <v>1.6</v>
      </c>
      <c r="Q66" s="59">
        <f t="shared" si="17"/>
        <v>1.4220000000000002</v>
      </c>
      <c r="R66" s="74"/>
      <c r="S66" s="75">
        <v>0.12</v>
      </c>
      <c r="T66" s="76">
        <f t="shared" si="18"/>
        <v>0.298</v>
      </c>
      <c r="U66" s="76">
        <f t="shared" si="19"/>
        <v>0</v>
      </c>
      <c r="V66" s="77">
        <f t="shared" si="19"/>
        <v>0</v>
      </c>
      <c r="W66" s="76">
        <f t="shared" si="20"/>
        <v>0.298</v>
      </c>
      <c r="X66" s="76">
        <v>0</v>
      </c>
      <c r="Y66" s="78">
        <f t="shared" si="21"/>
        <v>1.6</v>
      </c>
      <c r="Z66" s="79">
        <f t="shared" si="22"/>
        <v>1.302</v>
      </c>
      <c r="AA66" s="80"/>
    </row>
    <row r="67" spans="1:27" s="12" customFormat="1" ht="12.75">
      <c r="A67" s="56">
        <v>5</v>
      </c>
      <c r="B67" s="57" t="s">
        <v>50</v>
      </c>
      <c r="C67" s="39" t="s">
        <v>103</v>
      </c>
      <c r="D67" s="39" t="s">
        <v>121</v>
      </c>
      <c r="E67" s="50">
        <v>1.6</v>
      </c>
      <c r="F67" s="50" t="s">
        <v>122</v>
      </c>
      <c r="G67" s="50">
        <v>1.6</v>
      </c>
      <c r="H67" s="40" t="s">
        <v>123</v>
      </c>
      <c r="I67" s="40" t="s">
        <v>123</v>
      </c>
      <c r="J67" s="59">
        <v>0.053</v>
      </c>
      <c r="K67" s="58">
        <v>0.053</v>
      </c>
      <c r="L67" s="109">
        <v>0</v>
      </c>
      <c r="M67" s="110"/>
      <c r="N67" s="58">
        <f t="shared" si="15"/>
        <v>0.053</v>
      </c>
      <c r="O67" s="59">
        <v>0</v>
      </c>
      <c r="P67" s="60">
        <f t="shared" si="16"/>
        <v>1.6</v>
      </c>
      <c r="Q67" s="59">
        <f t="shared" si="17"/>
        <v>1.5470000000000002</v>
      </c>
      <c r="R67" s="74"/>
      <c r="S67" s="75">
        <v>0.029</v>
      </c>
      <c r="T67" s="76">
        <f t="shared" si="18"/>
        <v>0.082</v>
      </c>
      <c r="U67" s="76">
        <f t="shared" si="19"/>
        <v>0</v>
      </c>
      <c r="V67" s="77">
        <f t="shared" si="19"/>
        <v>0</v>
      </c>
      <c r="W67" s="76">
        <f t="shared" si="20"/>
        <v>0.082</v>
      </c>
      <c r="X67" s="76">
        <v>0</v>
      </c>
      <c r="Y67" s="78">
        <f t="shared" si="21"/>
        <v>1.6</v>
      </c>
      <c r="Z67" s="79">
        <f t="shared" si="22"/>
        <v>1.518</v>
      </c>
      <c r="AA67" s="80"/>
    </row>
    <row r="68" spans="1:27" s="12" customFormat="1" ht="12.75">
      <c r="A68" s="66">
        <v>6</v>
      </c>
      <c r="B68" s="57" t="s">
        <v>51</v>
      </c>
      <c r="C68" s="39" t="s">
        <v>104</v>
      </c>
      <c r="D68" s="39" t="s">
        <v>121</v>
      </c>
      <c r="E68" s="50">
        <v>1.6</v>
      </c>
      <c r="F68" s="50" t="s">
        <v>122</v>
      </c>
      <c r="G68" s="50">
        <v>1</v>
      </c>
      <c r="H68" s="40" t="s">
        <v>123</v>
      </c>
      <c r="I68" s="40" t="s">
        <v>123</v>
      </c>
      <c r="J68" s="59">
        <v>0.444</v>
      </c>
      <c r="K68" s="58">
        <v>0.231</v>
      </c>
      <c r="L68" s="109">
        <v>0</v>
      </c>
      <c r="M68" s="110"/>
      <c r="N68" s="58">
        <f t="shared" si="15"/>
        <v>0.444</v>
      </c>
      <c r="O68" s="59">
        <v>0</v>
      </c>
      <c r="P68" s="60">
        <f t="shared" si="16"/>
        <v>1</v>
      </c>
      <c r="Q68" s="59">
        <f t="shared" si="17"/>
        <v>0.556</v>
      </c>
      <c r="R68" s="74"/>
      <c r="S68" s="75">
        <v>0.216</v>
      </c>
      <c r="T68" s="76">
        <f t="shared" si="18"/>
        <v>0.66</v>
      </c>
      <c r="U68" s="76">
        <f t="shared" si="19"/>
        <v>0</v>
      </c>
      <c r="V68" s="77">
        <f t="shared" si="19"/>
        <v>0</v>
      </c>
      <c r="W68" s="76">
        <f t="shared" si="20"/>
        <v>0.66</v>
      </c>
      <c r="X68" s="76">
        <v>0</v>
      </c>
      <c r="Y68" s="78">
        <f t="shared" si="21"/>
        <v>1</v>
      </c>
      <c r="Z68" s="79">
        <f t="shared" si="22"/>
        <v>0.33999999999999997</v>
      </c>
      <c r="AA68" s="80"/>
    </row>
    <row r="69" spans="1:27" s="12" customFormat="1" ht="12.75">
      <c r="A69" s="56">
        <v>7</v>
      </c>
      <c r="B69" s="57" t="s">
        <v>52</v>
      </c>
      <c r="C69" s="39" t="s">
        <v>104</v>
      </c>
      <c r="D69" s="39" t="s">
        <v>121</v>
      </c>
      <c r="E69" s="50">
        <v>1</v>
      </c>
      <c r="F69" s="50" t="s">
        <v>122</v>
      </c>
      <c r="G69" s="50">
        <v>1.6</v>
      </c>
      <c r="H69" s="40" t="s">
        <v>123</v>
      </c>
      <c r="I69" s="40" t="s">
        <v>123</v>
      </c>
      <c r="J69" s="59">
        <v>0.16</v>
      </c>
      <c r="K69" s="58">
        <v>0.16</v>
      </c>
      <c r="L69" s="109">
        <v>0</v>
      </c>
      <c r="M69" s="110"/>
      <c r="N69" s="58">
        <f t="shared" si="15"/>
        <v>0.16</v>
      </c>
      <c r="O69" s="59">
        <v>0</v>
      </c>
      <c r="P69" s="60">
        <f t="shared" si="16"/>
        <v>1</v>
      </c>
      <c r="Q69" s="59">
        <f t="shared" si="17"/>
        <v>0.84</v>
      </c>
      <c r="R69" s="74"/>
      <c r="S69" s="75">
        <v>0.011</v>
      </c>
      <c r="T69" s="76">
        <f t="shared" si="18"/>
        <v>0.171</v>
      </c>
      <c r="U69" s="76">
        <f t="shared" si="19"/>
        <v>0</v>
      </c>
      <c r="V69" s="77">
        <f t="shared" si="19"/>
        <v>0</v>
      </c>
      <c r="W69" s="76">
        <f t="shared" si="20"/>
        <v>0.171</v>
      </c>
      <c r="X69" s="76">
        <v>0</v>
      </c>
      <c r="Y69" s="78">
        <f t="shared" si="21"/>
        <v>1</v>
      </c>
      <c r="Z69" s="79">
        <f t="shared" si="22"/>
        <v>0.829</v>
      </c>
      <c r="AA69" s="80"/>
    </row>
    <row r="70" spans="1:27" s="12" customFormat="1" ht="12.75">
      <c r="A70" s="66">
        <v>8</v>
      </c>
      <c r="B70" s="57" t="s">
        <v>53</v>
      </c>
      <c r="C70" s="39" t="s">
        <v>103</v>
      </c>
      <c r="D70" s="39" t="s">
        <v>121</v>
      </c>
      <c r="E70" s="50">
        <v>1.6</v>
      </c>
      <c r="F70" s="50" t="s">
        <v>122</v>
      </c>
      <c r="G70" s="50">
        <v>1.6</v>
      </c>
      <c r="H70" s="40" t="s">
        <v>123</v>
      </c>
      <c r="I70" s="40" t="s">
        <v>123</v>
      </c>
      <c r="J70" s="59">
        <v>0.213</v>
      </c>
      <c r="K70" s="58">
        <v>0.213</v>
      </c>
      <c r="L70" s="109">
        <v>0</v>
      </c>
      <c r="M70" s="110"/>
      <c r="N70" s="58">
        <f t="shared" si="15"/>
        <v>0.213</v>
      </c>
      <c r="O70" s="59">
        <v>0</v>
      </c>
      <c r="P70" s="60">
        <f t="shared" si="16"/>
        <v>1.6</v>
      </c>
      <c r="Q70" s="59">
        <f t="shared" si="17"/>
        <v>1.387</v>
      </c>
      <c r="R70" s="74"/>
      <c r="S70" s="75">
        <v>0.031</v>
      </c>
      <c r="T70" s="76">
        <f t="shared" si="18"/>
        <v>0.244</v>
      </c>
      <c r="U70" s="76">
        <f t="shared" si="19"/>
        <v>0</v>
      </c>
      <c r="V70" s="77">
        <f t="shared" si="19"/>
        <v>0</v>
      </c>
      <c r="W70" s="76">
        <f t="shared" si="20"/>
        <v>0.244</v>
      </c>
      <c r="X70" s="76">
        <v>0</v>
      </c>
      <c r="Y70" s="78">
        <f t="shared" si="21"/>
        <v>1.6</v>
      </c>
      <c r="Z70" s="79">
        <f t="shared" si="22"/>
        <v>1.356</v>
      </c>
      <c r="AA70" s="80"/>
    </row>
    <row r="71" spans="1:27" s="12" customFormat="1" ht="12.75">
      <c r="A71" s="56">
        <v>9</v>
      </c>
      <c r="B71" s="57" t="s">
        <v>54</v>
      </c>
      <c r="C71" s="39" t="s">
        <v>104</v>
      </c>
      <c r="D71" s="39" t="s">
        <v>121</v>
      </c>
      <c r="E71" s="50">
        <v>1.6</v>
      </c>
      <c r="F71" s="50" t="s">
        <v>122</v>
      </c>
      <c r="G71" s="50">
        <v>1</v>
      </c>
      <c r="H71" s="40" t="s">
        <v>123</v>
      </c>
      <c r="I71" s="40" t="s">
        <v>123</v>
      </c>
      <c r="J71" s="59">
        <v>0.107</v>
      </c>
      <c r="K71" s="58">
        <v>0.142</v>
      </c>
      <c r="L71" s="109">
        <v>0</v>
      </c>
      <c r="M71" s="110"/>
      <c r="N71" s="58">
        <f t="shared" si="15"/>
        <v>0.107</v>
      </c>
      <c r="O71" s="59">
        <v>0</v>
      </c>
      <c r="P71" s="60">
        <f t="shared" si="16"/>
        <v>1</v>
      </c>
      <c r="Q71" s="59">
        <f t="shared" si="17"/>
        <v>0.893</v>
      </c>
      <c r="R71" s="74"/>
      <c r="S71" s="75">
        <v>0.227</v>
      </c>
      <c r="T71" s="76">
        <f t="shared" si="18"/>
        <v>0.334</v>
      </c>
      <c r="U71" s="76">
        <f t="shared" si="19"/>
        <v>0</v>
      </c>
      <c r="V71" s="77">
        <f t="shared" si="19"/>
        <v>0</v>
      </c>
      <c r="W71" s="76">
        <f t="shared" si="20"/>
        <v>0.334</v>
      </c>
      <c r="X71" s="76">
        <v>0</v>
      </c>
      <c r="Y71" s="78">
        <f t="shared" si="21"/>
        <v>1</v>
      </c>
      <c r="Z71" s="79">
        <f t="shared" si="22"/>
        <v>0.6659999999999999</v>
      </c>
      <c r="AA71" s="80"/>
    </row>
    <row r="72" spans="1:27" s="12" customFormat="1" ht="12.75">
      <c r="A72" s="66">
        <v>10</v>
      </c>
      <c r="B72" s="57" t="s">
        <v>55</v>
      </c>
      <c r="C72" s="39" t="s">
        <v>112</v>
      </c>
      <c r="D72" s="39" t="s">
        <v>121</v>
      </c>
      <c r="E72" s="50">
        <v>4</v>
      </c>
      <c r="F72" s="50" t="s">
        <v>122</v>
      </c>
      <c r="G72" s="50">
        <v>4</v>
      </c>
      <c r="H72" s="40" t="s">
        <v>123</v>
      </c>
      <c r="I72" s="40" t="s">
        <v>123</v>
      </c>
      <c r="J72" s="59">
        <v>1.067</v>
      </c>
      <c r="K72" s="58">
        <v>1.831</v>
      </c>
      <c r="L72" s="109">
        <v>0</v>
      </c>
      <c r="M72" s="110"/>
      <c r="N72" s="58">
        <f t="shared" si="15"/>
        <v>1.067</v>
      </c>
      <c r="O72" s="59">
        <v>0</v>
      </c>
      <c r="P72" s="60">
        <f t="shared" si="16"/>
        <v>4</v>
      </c>
      <c r="Q72" s="59">
        <f t="shared" si="17"/>
        <v>2.933</v>
      </c>
      <c r="R72" s="74"/>
      <c r="S72" s="75">
        <v>0.188</v>
      </c>
      <c r="T72" s="76">
        <f t="shared" si="18"/>
        <v>1.255</v>
      </c>
      <c r="U72" s="76">
        <f t="shared" si="19"/>
        <v>0</v>
      </c>
      <c r="V72" s="77">
        <f t="shared" si="19"/>
        <v>0</v>
      </c>
      <c r="W72" s="76">
        <f t="shared" si="20"/>
        <v>1.255</v>
      </c>
      <c r="X72" s="76">
        <v>0</v>
      </c>
      <c r="Y72" s="78">
        <f t="shared" si="21"/>
        <v>4</v>
      </c>
      <c r="Z72" s="79">
        <f t="shared" si="22"/>
        <v>2.745</v>
      </c>
      <c r="AA72" s="80"/>
    </row>
    <row r="73" spans="1:27" s="12" customFormat="1" ht="12.75">
      <c r="A73" s="56">
        <v>11</v>
      </c>
      <c r="B73" s="57" t="s">
        <v>85</v>
      </c>
      <c r="C73" s="39" t="s">
        <v>102</v>
      </c>
      <c r="D73" s="39" t="s">
        <v>121</v>
      </c>
      <c r="E73" s="50">
        <v>1</v>
      </c>
      <c r="F73" s="50" t="s">
        <v>122</v>
      </c>
      <c r="G73" s="50">
        <v>2.5</v>
      </c>
      <c r="H73" s="40" t="s">
        <v>123</v>
      </c>
      <c r="I73" s="40" t="s">
        <v>123</v>
      </c>
      <c r="J73" s="59">
        <v>0.018</v>
      </c>
      <c r="K73" s="58">
        <v>0.036</v>
      </c>
      <c r="L73" s="109">
        <v>0</v>
      </c>
      <c r="M73" s="110"/>
      <c r="N73" s="58">
        <f t="shared" si="15"/>
        <v>0.018</v>
      </c>
      <c r="O73" s="59">
        <v>0</v>
      </c>
      <c r="P73" s="60">
        <f t="shared" si="16"/>
        <v>1</v>
      </c>
      <c r="Q73" s="59">
        <f t="shared" si="17"/>
        <v>0.982</v>
      </c>
      <c r="R73" s="74"/>
      <c r="S73" s="75">
        <v>0.007</v>
      </c>
      <c r="T73" s="76">
        <f t="shared" si="18"/>
        <v>0.024999999999999998</v>
      </c>
      <c r="U73" s="76">
        <f t="shared" si="19"/>
        <v>0</v>
      </c>
      <c r="V73" s="77">
        <f t="shared" si="19"/>
        <v>0</v>
      </c>
      <c r="W73" s="76">
        <f t="shared" si="20"/>
        <v>0.024999999999999998</v>
      </c>
      <c r="X73" s="76">
        <v>0</v>
      </c>
      <c r="Y73" s="78">
        <f t="shared" si="21"/>
        <v>1</v>
      </c>
      <c r="Z73" s="79">
        <f t="shared" si="22"/>
        <v>0.975</v>
      </c>
      <c r="AA73" s="80"/>
    </row>
    <row r="74" spans="1:27" s="12" customFormat="1" ht="12.75">
      <c r="A74" s="66">
        <v>12</v>
      </c>
      <c r="B74" s="57" t="s">
        <v>57</v>
      </c>
      <c r="C74" s="39" t="s">
        <v>103</v>
      </c>
      <c r="D74" s="39" t="s">
        <v>121</v>
      </c>
      <c r="E74" s="50">
        <v>1.6</v>
      </c>
      <c r="F74" s="50" t="s">
        <v>122</v>
      </c>
      <c r="G74" s="50">
        <v>1.6</v>
      </c>
      <c r="H74" s="40" t="s">
        <v>123</v>
      </c>
      <c r="I74" s="40" t="s">
        <v>123</v>
      </c>
      <c r="J74" s="59">
        <v>0.196</v>
      </c>
      <c r="K74" s="58">
        <v>0.32</v>
      </c>
      <c r="L74" s="109">
        <v>0</v>
      </c>
      <c r="M74" s="110"/>
      <c r="N74" s="58">
        <f t="shared" si="15"/>
        <v>0.196</v>
      </c>
      <c r="O74" s="59">
        <v>0</v>
      </c>
      <c r="P74" s="60">
        <f t="shared" si="16"/>
        <v>1.6</v>
      </c>
      <c r="Q74" s="59">
        <f t="shared" si="17"/>
        <v>1.4040000000000001</v>
      </c>
      <c r="R74" s="74"/>
      <c r="S74" s="75">
        <v>0.341</v>
      </c>
      <c r="T74" s="76">
        <f t="shared" si="18"/>
        <v>0.537</v>
      </c>
      <c r="U74" s="76">
        <f t="shared" si="19"/>
        <v>0</v>
      </c>
      <c r="V74" s="77">
        <f t="shared" si="19"/>
        <v>0</v>
      </c>
      <c r="W74" s="76">
        <f t="shared" si="20"/>
        <v>0.537</v>
      </c>
      <c r="X74" s="76">
        <v>0</v>
      </c>
      <c r="Y74" s="78">
        <f t="shared" si="21"/>
        <v>1.6</v>
      </c>
      <c r="Z74" s="79">
        <f t="shared" si="22"/>
        <v>1.0630000000000002</v>
      </c>
      <c r="AA74" s="80"/>
    </row>
    <row r="75" spans="1:27" s="12" customFormat="1" ht="12.75">
      <c r="A75" s="56">
        <v>13</v>
      </c>
      <c r="B75" s="57" t="s">
        <v>58</v>
      </c>
      <c r="C75" s="39" t="s">
        <v>104</v>
      </c>
      <c r="D75" s="39" t="s">
        <v>121</v>
      </c>
      <c r="E75" s="50">
        <v>1</v>
      </c>
      <c r="F75" s="50" t="s">
        <v>122</v>
      </c>
      <c r="G75" s="50">
        <v>1.6</v>
      </c>
      <c r="H75" s="40" t="s">
        <v>123</v>
      </c>
      <c r="I75" s="40" t="s">
        <v>123</v>
      </c>
      <c r="J75" s="59">
        <v>0.018</v>
      </c>
      <c r="K75" s="58">
        <v>0.053</v>
      </c>
      <c r="L75" s="109">
        <v>0</v>
      </c>
      <c r="M75" s="110"/>
      <c r="N75" s="58">
        <f t="shared" si="15"/>
        <v>0.018</v>
      </c>
      <c r="O75" s="59">
        <v>0</v>
      </c>
      <c r="P75" s="60">
        <f t="shared" si="16"/>
        <v>1</v>
      </c>
      <c r="Q75" s="59">
        <f t="shared" si="17"/>
        <v>0.982</v>
      </c>
      <c r="R75" s="74"/>
      <c r="S75" s="75">
        <v>0.018</v>
      </c>
      <c r="T75" s="76">
        <f t="shared" si="18"/>
        <v>0.036</v>
      </c>
      <c r="U75" s="76">
        <f t="shared" si="19"/>
        <v>0</v>
      </c>
      <c r="V75" s="77">
        <f t="shared" si="19"/>
        <v>0</v>
      </c>
      <c r="W75" s="76">
        <f t="shared" si="20"/>
        <v>0.036</v>
      </c>
      <c r="X75" s="76">
        <v>0</v>
      </c>
      <c r="Y75" s="78">
        <f t="shared" si="21"/>
        <v>1</v>
      </c>
      <c r="Z75" s="79">
        <f t="shared" si="22"/>
        <v>0.964</v>
      </c>
      <c r="AA75" s="80"/>
    </row>
    <row r="76" spans="1:27" s="12" customFormat="1" ht="12.75">
      <c r="A76" s="66">
        <v>14</v>
      </c>
      <c r="B76" s="57" t="s">
        <v>59</v>
      </c>
      <c r="C76" s="39" t="s">
        <v>113</v>
      </c>
      <c r="D76" s="39" t="s">
        <v>121</v>
      </c>
      <c r="E76" s="50">
        <v>4</v>
      </c>
      <c r="F76" s="50" t="s">
        <v>122</v>
      </c>
      <c r="G76" s="50">
        <v>2.5</v>
      </c>
      <c r="H76" s="40" t="s">
        <v>123</v>
      </c>
      <c r="I76" s="40" t="s">
        <v>123</v>
      </c>
      <c r="J76" s="59">
        <v>0.622</v>
      </c>
      <c r="K76" s="58">
        <v>0.391</v>
      </c>
      <c r="L76" s="109">
        <v>0</v>
      </c>
      <c r="M76" s="110"/>
      <c r="N76" s="58">
        <f t="shared" si="15"/>
        <v>0.622</v>
      </c>
      <c r="O76" s="59">
        <v>0</v>
      </c>
      <c r="P76" s="60">
        <f t="shared" si="16"/>
        <v>2.5</v>
      </c>
      <c r="Q76" s="59">
        <f t="shared" si="17"/>
        <v>1.8780000000000001</v>
      </c>
      <c r="R76" s="74"/>
      <c r="S76" s="75">
        <v>0.059</v>
      </c>
      <c r="T76" s="76">
        <f t="shared" si="18"/>
        <v>0.681</v>
      </c>
      <c r="U76" s="76">
        <f t="shared" si="19"/>
        <v>0</v>
      </c>
      <c r="V76" s="77">
        <f t="shared" si="19"/>
        <v>0</v>
      </c>
      <c r="W76" s="76">
        <f t="shared" si="20"/>
        <v>0.681</v>
      </c>
      <c r="X76" s="76">
        <v>0</v>
      </c>
      <c r="Y76" s="78">
        <f t="shared" si="21"/>
        <v>2.5</v>
      </c>
      <c r="Z76" s="79">
        <f t="shared" si="22"/>
        <v>1.819</v>
      </c>
      <c r="AA76" s="80"/>
    </row>
    <row r="77" spans="1:27" s="12" customFormat="1" ht="12.75">
      <c r="A77" s="56">
        <v>15</v>
      </c>
      <c r="B77" s="57" t="s">
        <v>60</v>
      </c>
      <c r="C77" s="39" t="s">
        <v>102</v>
      </c>
      <c r="D77" s="39" t="s">
        <v>121</v>
      </c>
      <c r="E77" s="50">
        <v>1</v>
      </c>
      <c r="F77" s="50" t="s">
        <v>122</v>
      </c>
      <c r="G77" s="50">
        <v>2.5</v>
      </c>
      <c r="H77" s="40" t="s">
        <v>123</v>
      </c>
      <c r="I77" s="40" t="s">
        <v>123</v>
      </c>
      <c r="J77" s="59">
        <v>0.533</v>
      </c>
      <c r="K77" s="58">
        <v>0.053</v>
      </c>
      <c r="L77" s="109">
        <v>0</v>
      </c>
      <c r="M77" s="110"/>
      <c r="N77" s="58">
        <f t="shared" si="15"/>
        <v>0.533</v>
      </c>
      <c r="O77" s="59">
        <v>0</v>
      </c>
      <c r="P77" s="60">
        <f t="shared" si="16"/>
        <v>1</v>
      </c>
      <c r="Q77" s="59">
        <f t="shared" si="17"/>
        <v>0.46699999999999997</v>
      </c>
      <c r="R77" s="75"/>
      <c r="S77" s="75">
        <v>0.349</v>
      </c>
      <c r="T77" s="76">
        <f t="shared" si="18"/>
        <v>0.882</v>
      </c>
      <c r="U77" s="76">
        <f t="shared" si="19"/>
        <v>0</v>
      </c>
      <c r="V77" s="77">
        <f t="shared" si="19"/>
        <v>0</v>
      </c>
      <c r="W77" s="76">
        <f t="shared" si="20"/>
        <v>0.882</v>
      </c>
      <c r="X77" s="76">
        <v>0</v>
      </c>
      <c r="Y77" s="78">
        <f t="shared" si="21"/>
        <v>1</v>
      </c>
      <c r="Z77" s="79">
        <f t="shared" si="22"/>
        <v>0.118</v>
      </c>
      <c r="AA77" s="80"/>
    </row>
    <row r="78" spans="1:27" s="12" customFormat="1" ht="12.75">
      <c r="A78" s="66">
        <v>16</v>
      </c>
      <c r="B78" s="57" t="s">
        <v>61</v>
      </c>
      <c r="C78" s="39" t="s">
        <v>100</v>
      </c>
      <c r="D78" s="39" t="s">
        <v>121</v>
      </c>
      <c r="E78" s="50">
        <v>2.5</v>
      </c>
      <c r="F78" s="50" t="s">
        <v>122</v>
      </c>
      <c r="G78" s="50">
        <v>1.6</v>
      </c>
      <c r="H78" s="40" t="s">
        <v>123</v>
      </c>
      <c r="I78" s="40" t="s">
        <v>123</v>
      </c>
      <c r="J78" s="59">
        <v>0.533</v>
      </c>
      <c r="K78" s="58">
        <v>0.356</v>
      </c>
      <c r="L78" s="109">
        <v>0</v>
      </c>
      <c r="M78" s="110"/>
      <c r="N78" s="58">
        <f t="shared" si="15"/>
        <v>0.533</v>
      </c>
      <c r="O78" s="59">
        <v>0</v>
      </c>
      <c r="P78" s="60">
        <f t="shared" si="16"/>
        <v>1.6</v>
      </c>
      <c r="Q78" s="59">
        <f t="shared" si="17"/>
        <v>1.0670000000000002</v>
      </c>
      <c r="R78" s="74"/>
      <c r="S78" s="75">
        <v>0.186</v>
      </c>
      <c r="T78" s="76">
        <f t="shared" si="18"/>
        <v>0.7190000000000001</v>
      </c>
      <c r="U78" s="76">
        <f t="shared" si="19"/>
        <v>0</v>
      </c>
      <c r="V78" s="77">
        <f t="shared" si="19"/>
        <v>0</v>
      </c>
      <c r="W78" s="76">
        <f t="shared" si="20"/>
        <v>0.7190000000000001</v>
      </c>
      <c r="X78" s="76">
        <v>0</v>
      </c>
      <c r="Y78" s="78">
        <f t="shared" si="21"/>
        <v>1.6</v>
      </c>
      <c r="Z78" s="79">
        <f t="shared" si="22"/>
        <v>0.881</v>
      </c>
      <c r="AA78" s="80"/>
    </row>
    <row r="79" spans="1:27" s="12" customFormat="1" ht="12.75">
      <c r="A79" s="100" t="s">
        <v>116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</row>
    <row r="80" spans="1:27" s="12" customFormat="1" ht="12.75">
      <c r="A80" s="56">
        <v>1</v>
      </c>
      <c r="B80" s="57" t="s">
        <v>43</v>
      </c>
      <c r="C80" s="39">
        <v>6.3</v>
      </c>
      <c r="D80" s="39" t="s">
        <v>121</v>
      </c>
      <c r="E80" s="50">
        <v>6.3</v>
      </c>
      <c r="F80" s="40" t="s">
        <v>123</v>
      </c>
      <c r="G80" s="39" t="s">
        <v>123</v>
      </c>
      <c r="H80" s="40" t="s">
        <v>123</v>
      </c>
      <c r="I80" s="40" t="s">
        <v>123</v>
      </c>
      <c r="J80" s="59">
        <v>0</v>
      </c>
      <c r="K80" s="58">
        <v>1.311</v>
      </c>
      <c r="L80" s="114" t="s">
        <v>44</v>
      </c>
      <c r="M80" s="115"/>
      <c r="N80" s="115"/>
      <c r="O80" s="115"/>
      <c r="P80" s="115"/>
      <c r="Q80" s="116"/>
      <c r="R80" s="87"/>
      <c r="S80" s="75">
        <v>0.048</v>
      </c>
      <c r="T80" s="75">
        <f>J80+S80</f>
        <v>0.048</v>
      </c>
      <c r="U80" s="88"/>
      <c r="V80" s="88"/>
      <c r="W80" s="75">
        <f>T80-U80</f>
        <v>0.048</v>
      </c>
      <c r="X80" s="88"/>
      <c r="Y80" s="88"/>
      <c r="Z80" s="75"/>
      <c r="AA80" s="89"/>
    </row>
    <row r="81" spans="1:27" s="12" customFormat="1" ht="12.75">
      <c r="A81" s="56">
        <v>2</v>
      </c>
      <c r="B81" s="57" t="s">
        <v>45</v>
      </c>
      <c r="C81" s="39">
        <v>10</v>
      </c>
      <c r="D81" s="39" t="s">
        <v>121</v>
      </c>
      <c r="E81" s="50">
        <v>10</v>
      </c>
      <c r="F81" s="40" t="s">
        <v>123</v>
      </c>
      <c r="G81" s="39" t="s">
        <v>123</v>
      </c>
      <c r="H81" s="40" t="s">
        <v>123</v>
      </c>
      <c r="I81" s="40" t="s">
        <v>123</v>
      </c>
      <c r="J81" s="59">
        <v>0</v>
      </c>
      <c r="K81" s="58">
        <v>1</v>
      </c>
      <c r="L81" s="114" t="s">
        <v>44</v>
      </c>
      <c r="M81" s="115"/>
      <c r="N81" s="115"/>
      <c r="O81" s="115"/>
      <c r="P81" s="115"/>
      <c r="Q81" s="116"/>
      <c r="R81" s="87"/>
      <c r="S81" s="75">
        <v>0.094</v>
      </c>
      <c r="T81" s="75">
        <f>J81+S81</f>
        <v>0.094</v>
      </c>
      <c r="U81" s="76"/>
      <c r="V81" s="76"/>
      <c r="W81" s="75">
        <f>T81-U81</f>
        <v>0.094</v>
      </c>
      <c r="X81" s="76"/>
      <c r="Y81" s="76"/>
      <c r="Z81" s="76"/>
      <c r="AA81" s="80"/>
    </row>
    <row r="82" spans="1:27" s="12" customFormat="1" ht="12.75">
      <c r="A82" s="56">
        <v>3</v>
      </c>
      <c r="B82" s="57" t="s">
        <v>56</v>
      </c>
      <c r="C82" s="39">
        <v>1.6</v>
      </c>
      <c r="D82" s="39" t="s">
        <v>121</v>
      </c>
      <c r="E82" s="50">
        <v>1.6</v>
      </c>
      <c r="F82" s="40" t="s">
        <v>123</v>
      </c>
      <c r="G82" s="40" t="s">
        <v>123</v>
      </c>
      <c r="H82" s="40" t="s">
        <v>123</v>
      </c>
      <c r="I82" s="40" t="s">
        <v>123</v>
      </c>
      <c r="J82" s="59">
        <v>0.018</v>
      </c>
      <c r="K82" s="58">
        <v>0.018</v>
      </c>
      <c r="L82" s="109">
        <v>0</v>
      </c>
      <c r="M82" s="110"/>
      <c r="N82" s="58">
        <f>J82</f>
        <v>0.018</v>
      </c>
      <c r="O82" s="59">
        <v>0</v>
      </c>
      <c r="P82" s="60">
        <f>SUM(MIN(D82:I82))</f>
        <v>1.6</v>
      </c>
      <c r="Q82" s="59">
        <f>P82-N82</f>
        <v>1.582</v>
      </c>
      <c r="R82" s="75"/>
      <c r="S82" s="75">
        <v>0.032</v>
      </c>
      <c r="T82" s="76">
        <f>J82+S82</f>
        <v>0.05</v>
      </c>
      <c r="U82" s="76">
        <f>L82</f>
        <v>0</v>
      </c>
      <c r="V82" s="77">
        <f>M82</f>
        <v>0</v>
      </c>
      <c r="W82" s="76">
        <f>T82-U82</f>
        <v>0.05</v>
      </c>
      <c r="X82" s="76">
        <v>0</v>
      </c>
      <c r="Y82" s="78">
        <f>P82</f>
        <v>1.6</v>
      </c>
      <c r="Z82" s="79">
        <f>Y82-W82</f>
        <v>1.55</v>
      </c>
      <c r="AA82" s="80"/>
    </row>
    <row r="83" spans="1:27" s="14" customFormat="1" ht="12.75">
      <c r="A83" s="13"/>
      <c r="B83" s="8" t="s">
        <v>21</v>
      </c>
      <c r="C83" s="13">
        <v>76.9</v>
      </c>
      <c r="D83" s="55"/>
      <c r="E83" s="111">
        <f>SUM(E63:I78)+SUM(E80:E82)</f>
        <v>76.90000000000002</v>
      </c>
      <c r="F83" s="112"/>
      <c r="G83" s="112"/>
      <c r="H83" s="112"/>
      <c r="I83" s="113"/>
      <c r="J83" s="25">
        <f>SUM(J63:J78)+J82</f>
        <v>4.534</v>
      </c>
      <c r="K83" s="25">
        <f>SUM(K63:K78)+K82</f>
        <v>4.302</v>
      </c>
      <c r="L83" s="118">
        <v>0</v>
      </c>
      <c r="M83" s="119"/>
      <c r="N83" s="21">
        <f>SUM(N63:N78)+N82</f>
        <v>4.534</v>
      </c>
      <c r="O83" s="21">
        <v>0</v>
      </c>
      <c r="P83" s="53">
        <f>SUM(P63:P78)+P82</f>
        <v>25.700000000000003</v>
      </c>
      <c r="Q83" s="21">
        <f t="shared" si="17"/>
        <v>21.166000000000004</v>
      </c>
      <c r="R83" s="82"/>
      <c r="S83" s="8"/>
      <c r="T83" s="8"/>
      <c r="U83" s="8"/>
      <c r="V83" s="8"/>
      <c r="W83" s="8"/>
      <c r="X83" s="8"/>
      <c r="Y83" s="8"/>
      <c r="Z83" s="8"/>
      <c r="AA83" s="8"/>
    </row>
    <row r="84" spans="1:27" s="14" customFormat="1" ht="12.75">
      <c r="A84" s="13"/>
      <c r="B84" s="28" t="s">
        <v>117</v>
      </c>
      <c r="C84" s="43"/>
      <c r="D84" s="51"/>
      <c r="E84" s="111"/>
      <c r="F84" s="112"/>
      <c r="G84" s="112"/>
      <c r="H84" s="112"/>
      <c r="I84" s="113"/>
      <c r="J84" s="25"/>
      <c r="K84" s="37"/>
      <c r="L84" s="118"/>
      <c r="M84" s="119"/>
      <c r="N84" s="10"/>
      <c r="O84" s="21"/>
      <c r="P84" s="21"/>
      <c r="Q84" s="21"/>
      <c r="R84" s="82"/>
      <c r="S84" s="8"/>
      <c r="T84" s="8"/>
      <c r="U84" s="8"/>
      <c r="V84" s="8"/>
      <c r="W84" s="8"/>
      <c r="X84" s="8"/>
      <c r="Y84" s="8"/>
      <c r="Z84" s="8"/>
      <c r="AA84" s="8"/>
    </row>
    <row r="85" spans="1:27" s="14" customFormat="1" ht="12.75">
      <c r="A85" s="13"/>
      <c r="B85" s="28" t="s">
        <v>118</v>
      </c>
      <c r="C85" s="43"/>
      <c r="D85" s="51"/>
      <c r="E85" s="111"/>
      <c r="F85" s="112"/>
      <c r="G85" s="112"/>
      <c r="H85" s="112"/>
      <c r="I85" s="113"/>
      <c r="J85" s="25"/>
      <c r="K85" s="37"/>
      <c r="L85" s="118"/>
      <c r="M85" s="119"/>
      <c r="N85" s="10"/>
      <c r="O85" s="21"/>
      <c r="P85" s="21"/>
      <c r="Q85" s="21">
        <f>Q83</f>
        <v>21.166000000000004</v>
      </c>
      <c r="R85" s="82"/>
      <c r="S85" s="8"/>
      <c r="T85" s="8"/>
      <c r="U85" s="8"/>
      <c r="V85" s="8"/>
      <c r="W85" s="8"/>
      <c r="X85" s="8"/>
      <c r="Y85" s="8"/>
      <c r="Z85" s="8"/>
      <c r="AA85" s="8"/>
    </row>
    <row r="86" spans="1:27" s="14" customFormat="1" ht="12.75">
      <c r="A86" s="98" t="s">
        <v>62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</row>
    <row r="87" spans="1:27" s="12" customFormat="1" ht="12.75">
      <c r="A87" s="99" t="s">
        <v>107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</row>
    <row r="88" spans="1:27" s="12" customFormat="1" ht="12.75">
      <c r="A88" s="32">
        <v>1</v>
      </c>
      <c r="B88" s="33" t="s">
        <v>63</v>
      </c>
      <c r="C88" s="39" t="s">
        <v>99</v>
      </c>
      <c r="D88" s="39" t="s">
        <v>121</v>
      </c>
      <c r="E88" s="48">
        <v>10</v>
      </c>
      <c r="F88" s="50" t="s">
        <v>122</v>
      </c>
      <c r="G88" s="48">
        <v>10</v>
      </c>
      <c r="H88" s="40" t="s">
        <v>123</v>
      </c>
      <c r="I88" s="40" t="s">
        <v>123</v>
      </c>
      <c r="J88" s="35">
        <v>1.507</v>
      </c>
      <c r="K88" s="68">
        <v>4.667</v>
      </c>
      <c r="L88" s="124">
        <v>0</v>
      </c>
      <c r="M88" s="125"/>
      <c r="N88" s="30">
        <f aca="true" t="shared" si="23" ref="N88:N107">J88</f>
        <v>1.507</v>
      </c>
      <c r="O88" s="35">
        <v>0</v>
      </c>
      <c r="P88" s="52">
        <v>10</v>
      </c>
      <c r="Q88" s="31">
        <f aca="true" t="shared" si="24" ref="Q88:Q107">P88-N88</f>
        <v>8.493</v>
      </c>
      <c r="R88" s="74"/>
      <c r="S88" s="75">
        <v>0.372</v>
      </c>
      <c r="T88" s="76">
        <f aca="true" t="shared" si="25" ref="T88:T107">J88+S88</f>
        <v>1.879</v>
      </c>
      <c r="U88" s="76">
        <f aca="true" t="shared" si="26" ref="U88:V107">L88</f>
        <v>0</v>
      </c>
      <c r="V88" s="77">
        <f t="shared" si="26"/>
        <v>0</v>
      </c>
      <c r="W88" s="76">
        <f aca="true" t="shared" si="27" ref="W88:W107">T88-U88</f>
        <v>1.879</v>
      </c>
      <c r="X88" s="76">
        <v>0</v>
      </c>
      <c r="Y88" s="78">
        <f aca="true" t="shared" si="28" ref="Y88:Y107">P88</f>
        <v>10</v>
      </c>
      <c r="Z88" s="79">
        <f aca="true" t="shared" si="29" ref="Z88:Z107">Y88-W88</f>
        <v>8.121</v>
      </c>
      <c r="AA88" s="80"/>
    </row>
    <row r="89" spans="1:27" s="12" customFormat="1" ht="12.75">
      <c r="A89" s="32">
        <v>2</v>
      </c>
      <c r="B89" s="33" t="s">
        <v>64</v>
      </c>
      <c r="C89" s="39" t="s">
        <v>99</v>
      </c>
      <c r="D89" s="39" t="s">
        <v>121</v>
      </c>
      <c r="E89" s="48">
        <v>10</v>
      </c>
      <c r="F89" s="50" t="s">
        <v>122</v>
      </c>
      <c r="G89" s="48">
        <v>10</v>
      </c>
      <c r="H89" s="40" t="s">
        <v>123</v>
      </c>
      <c r="I89" s="40" t="s">
        <v>123</v>
      </c>
      <c r="J89" s="35">
        <v>0.309</v>
      </c>
      <c r="K89" s="68">
        <v>0.783</v>
      </c>
      <c r="L89" s="124">
        <v>0</v>
      </c>
      <c r="M89" s="125"/>
      <c r="N89" s="30">
        <f t="shared" si="23"/>
        <v>0.309</v>
      </c>
      <c r="O89" s="35">
        <v>0</v>
      </c>
      <c r="P89" s="52">
        <v>10</v>
      </c>
      <c r="Q89" s="31">
        <f t="shared" si="24"/>
        <v>9.691</v>
      </c>
      <c r="R89" s="74"/>
      <c r="S89" s="75">
        <v>0.084</v>
      </c>
      <c r="T89" s="76">
        <f t="shared" si="25"/>
        <v>0.393</v>
      </c>
      <c r="U89" s="76">
        <f t="shared" si="26"/>
        <v>0</v>
      </c>
      <c r="V89" s="77">
        <f t="shared" si="26"/>
        <v>0</v>
      </c>
      <c r="W89" s="76">
        <f t="shared" si="27"/>
        <v>0.393</v>
      </c>
      <c r="X89" s="76">
        <v>0</v>
      </c>
      <c r="Y89" s="78">
        <f t="shared" si="28"/>
        <v>10</v>
      </c>
      <c r="Z89" s="79">
        <f t="shared" si="29"/>
        <v>9.607</v>
      </c>
      <c r="AA89" s="80"/>
    </row>
    <row r="90" spans="1:27" s="12" customFormat="1" ht="12.75">
      <c r="A90" s="32">
        <v>3</v>
      </c>
      <c r="B90" s="33" t="s">
        <v>65</v>
      </c>
      <c r="C90" s="39" t="s">
        <v>100</v>
      </c>
      <c r="D90" s="39" t="s">
        <v>121</v>
      </c>
      <c r="E90" s="48">
        <v>2.5</v>
      </c>
      <c r="F90" s="50" t="s">
        <v>122</v>
      </c>
      <c r="G90" s="48">
        <v>1.6</v>
      </c>
      <c r="H90" s="40" t="s">
        <v>123</v>
      </c>
      <c r="I90" s="40" t="s">
        <v>123</v>
      </c>
      <c r="J90" s="35">
        <v>0.058</v>
      </c>
      <c r="K90" s="68">
        <v>0.071</v>
      </c>
      <c r="L90" s="124">
        <v>0</v>
      </c>
      <c r="M90" s="125"/>
      <c r="N90" s="30">
        <f t="shared" si="23"/>
        <v>0.058</v>
      </c>
      <c r="O90" s="35">
        <v>0</v>
      </c>
      <c r="P90" s="52">
        <v>1.5999999999999999</v>
      </c>
      <c r="Q90" s="31">
        <f t="shared" si="24"/>
        <v>1.5419999999999998</v>
      </c>
      <c r="R90" s="74"/>
      <c r="S90" s="75">
        <v>0.009</v>
      </c>
      <c r="T90" s="76">
        <f t="shared" si="25"/>
        <v>0.067</v>
      </c>
      <c r="U90" s="76">
        <f t="shared" si="26"/>
        <v>0</v>
      </c>
      <c r="V90" s="77">
        <f t="shared" si="26"/>
        <v>0</v>
      </c>
      <c r="W90" s="76">
        <f t="shared" si="27"/>
        <v>0.067</v>
      </c>
      <c r="X90" s="76">
        <v>0</v>
      </c>
      <c r="Y90" s="78">
        <f t="shared" si="28"/>
        <v>1.5999999999999999</v>
      </c>
      <c r="Z90" s="79">
        <f t="shared" si="29"/>
        <v>1.533</v>
      </c>
      <c r="AA90" s="80"/>
    </row>
    <row r="91" spans="1:27" s="12" customFormat="1" ht="12.75">
      <c r="A91" s="34">
        <v>4</v>
      </c>
      <c r="B91" s="36" t="s">
        <v>66</v>
      </c>
      <c r="C91" s="65" t="s">
        <v>114</v>
      </c>
      <c r="D91" s="39" t="s">
        <v>121</v>
      </c>
      <c r="E91" s="49">
        <v>6.3</v>
      </c>
      <c r="F91" s="50" t="s">
        <v>122</v>
      </c>
      <c r="G91" s="49">
        <v>2.5</v>
      </c>
      <c r="H91" s="40" t="s">
        <v>123</v>
      </c>
      <c r="I91" s="40" t="s">
        <v>123</v>
      </c>
      <c r="J91" s="35">
        <v>0.231</v>
      </c>
      <c r="K91" s="68">
        <v>0.231</v>
      </c>
      <c r="L91" s="124">
        <v>0</v>
      </c>
      <c r="M91" s="125"/>
      <c r="N91" s="30">
        <f t="shared" si="23"/>
        <v>0.231</v>
      </c>
      <c r="O91" s="35">
        <v>0</v>
      </c>
      <c r="P91" s="52">
        <v>2.5</v>
      </c>
      <c r="Q91" s="31">
        <f t="shared" si="24"/>
        <v>2.269</v>
      </c>
      <c r="R91" s="74"/>
      <c r="S91" s="75">
        <v>0.021</v>
      </c>
      <c r="T91" s="76">
        <f t="shared" si="25"/>
        <v>0.252</v>
      </c>
      <c r="U91" s="76">
        <f t="shared" si="26"/>
        <v>0</v>
      </c>
      <c r="V91" s="77">
        <f t="shared" si="26"/>
        <v>0</v>
      </c>
      <c r="W91" s="76">
        <f t="shared" si="27"/>
        <v>0.252</v>
      </c>
      <c r="X91" s="76">
        <v>0</v>
      </c>
      <c r="Y91" s="78">
        <f t="shared" si="28"/>
        <v>2.5</v>
      </c>
      <c r="Z91" s="79">
        <f t="shared" si="29"/>
        <v>2.248</v>
      </c>
      <c r="AA91" s="80"/>
    </row>
    <row r="92" spans="1:27" s="12" customFormat="1" ht="12.75">
      <c r="A92" s="34">
        <v>5</v>
      </c>
      <c r="B92" s="36" t="s">
        <v>67</v>
      </c>
      <c r="C92" s="39" t="s">
        <v>109</v>
      </c>
      <c r="D92" s="39" t="s">
        <v>121</v>
      </c>
      <c r="E92" s="48">
        <v>2.5</v>
      </c>
      <c r="F92" s="50" t="s">
        <v>122</v>
      </c>
      <c r="G92" s="48">
        <v>2.5</v>
      </c>
      <c r="H92" s="40" t="s">
        <v>123</v>
      </c>
      <c r="I92" s="40" t="s">
        <v>123</v>
      </c>
      <c r="J92" s="35">
        <v>0.134</v>
      </c>
      <c r="K92" s="68">
        <v>1.067</v>
      </c>
      <c r="L92" s="124">
        <v>0</v>
      </c>
      <c r="M92" s="125"/>
      <c r="N92" s="30">
        <f t="shared" si="23"/>
        <v>0.134</v>
      </c>
      <c r="O92" s="35">
        <v>0</v>
      </c>
      <c r="P92" s="52">
        <v>2.5</v>
      </c>
      <c r="Q92" s="31">
        <f t="shared" si="24"/>
        <v>2.366</v>
      </c>
      <c r="R92" s="74"/>
      <c r="S92" s="75">
        <v>0.64</v>
      </c>
      <c r="T92" s="76">
        <f t="shared" si="25"/>
        <v>0.774</v>
      </c>
      <c r="U92" s="76">
        <f t="shared" si="26"/>
        <v>0</v>
      </c>
      <c r="V92" s="77">
        <f t="shared" si="26"/>
        <v>0</v>
      </c>
      <c r="W92" s="76">
        <f t="shared" si="27"/>
        <v>0.774</v>
      </c>
      <c r="X92" s="76">
        <v>0</v>
      </c>
      <c r="Y92" s="78">
        <f t="shared" si="28"/>
        <v>2.5</v>
      </c>
      <c r="Z92" s="79">
        <f t="shared" si="29"/>
        <v>1.726</v>
      </c>
      <c r="AA92" s="80"/>
    </row>
    <row r="93" spans="1:27" s="12" customFormat="1" ht="12.75">
      <c r="A93" s="32">
        <v>6</v>
      </c>
      <c r="B93" s="33" t="s">
        <v>68</v>
      </c>
      <c r="C93" s="39" t="s">
        <v>103</v>
      </c>
      <c r="D93" s="39" t="s">
        <v>121</v>
      </c>
      <c r="E93" s="48">
        <v>1.6</v>
      </c>
      <c r="F93" s="50" t="s">
        <v>122</v>
      </c>
      <c r="G93" s="48">
        <v>1.6</v>
      </c>
      <c r="H93" s="40" t="s">
        <v>123</v>
      </c>
      <c r="I93" s="40" t="s">
        <v>123</v>
      </c>
      <c r="J93" s="35">
        <v>0.153</v>
      </c>
      <c r="K93" s="68">
        <v>0.089</v>
      </c>
      <c r="L93" s="124">
        <v>0</v>
      </c>
      <c r="M93" s="125"/>
      <c r="N93" s="30">
        <f t="shared" si="23"/>
        <v>0.153</v>
      </c>
      <c r="O93" s="35">
        <v>0</v>
      </c>
      <c r="P93" s="52">
        <v>1.5999999999999999</v>
      </c>
      <c r="Q93" s="31">
        <f t="shared" si="24"/>
        <v>1.4469999999999998</v>
      </c>
      <c r="R93" s="74"/>
      <c r="S93" s="75">
        <v>0.052</v>
      </c>
      <c r="T93" s="76">
        <f t="shared" si="25"/>
        <v>0.205</v>
      </c>
      <c r="U93" s="76">
        <f t="shared" si="26"/>
        <v>0</v>
      </c>
      <c r="V93" s="77">
        <f t="shared" si="26"/>
        <v>0</v>
      </c>
      <c r="W93" s="76">
        <f t="shared" si="27"/>
        <v>0.205</v>
      </c>
      <c r="X93" s="76">
        <v>0</v>
      </c>
      <c r="Y93" s="78">
        <f t="shared" si="28"/>
        <v>1.5999999999999999</v>
      </c>
      <c r="Z93" s="79">
        <f t="shared" si="29"/>
        <v>1.3949999999999998</v>
      </c>
      <c r="AA93" s="80"/>
    </row>
    <row r="94" spans="1:27" s="12" customFormat="1" ht="12.75">
      <c r="A94" s="32">
        <v>7</v>
      </c>
      <c r="B94" s="33" t="s">
        <v>69</v>
      </c>
      <c r="C94" s="39" t="s">
        <v>103</v>
      </c>
      <c r="D94" s="39" t="s">
        <v>121</v>
      </c>
      <c r="E94" s="48">
        <v>1.6</v>
      </c>
      <c r="F94" s="50" t="s">
        <v>122</v>
      </c>
      <c r="G94" s="48">
        <v>1.6</v>
      </c>
      <c r="H94" s="40" t="s">
        <v>123</v>
      </c>
      <c r="I94" s="40" t="s">
        <v>123</v>
      </c>
      <c r="J94" s="35">
        <v>0.134</v>
      </c>
      <c r="K94" s="68">
        <v>0.071</v>
      </c>
      <c r="L94" s="124">
        <v>0</v>
      </c>
      <c r="M94" s="125"/>
      <c r="N94" s="30">
        <f t="shared" si="23"/>
        <v>0.134</v>
      </c>
      <c r="O94" s="35">
        <v>0</v>
      </c>
      <c r="P94" s="52">
        <v>1.5999999999999999</v>
      </c>
      <c r="Q94" s="31">
        <f t="shared" si="24"/>
        <v>1.4659999999999997</v>
      </c>
      <c r="R94" s="74"/>
      <c r="S94" s="75">
        <v>0.069</v>
      </c>
      <c r="T94" s="76">
        <f t="shared" si="25"/>
        <v>0.203</v>
      </c>
      <c r="U94" s="76">
        <f t="shared" si="26"/>
        <v>0</v>
      </c>
      <c r="V94" s="77">
        <f t="shared" si="26"/>
        <v>0</v>
      </c>
      <c r="W94" s="76">
        <f t="shared" si="27"/>
        <v>0.203</v>
      </c>
      <c r="X94" s="76">
        <v>0</v>
      </c>
      <c r="Y94" s="78">
        <f t="shared" si="28"/>
        <v>1.5999999999999999</v>
      </c>
      <c r="Z94" s="79">
        <f t="shared" si="29"/>
        <v>1.3969999999999998</v>
      </c>
      <c r="AA94" s="80"/>
    </row>
    <row r="95" spans="1:27" s="12" customFormat="1" ht="12.75">
      <c r="A95" s="32">
        <v>8</v>
      </c>
      <c r="B95" s="33" t="s">
        <v>70</v>
      </c>
      <c r="C95" s="39" t="s">
        <v>109</v>
      </c>
      <c r="D95" s="39" t="s">
        <v>121</v>
      </c>
      <c r="E95" s="48">
        <v>2.5</v>
      </c>
      <c r="F95" s="50" t="s">
        <v>122</v>
      </c>
      <c r="G95" s="48">
        <v>2.5</v>
      </c>
      <c r="H95" s="40" t="s">
        <v>123</v>
      </c>
      <c r="I95" s="40" t="s">
        <v>123</v>
      </c>
      <c r="J95" s="35">
        <v>0.192</v>
      </c>
      <c r="K95" s="68">
        <v>0.124</v>
      </c>
      <c r="L95" s="124">
        <v>0</v>
      </c>
      <c r="M95" s="125"/>
      <c r="N95" s="30">
        <f t="shared" si="23"/>
        <v>0.192</v>
      </c>
      <c r="O95" s="35">
        <v>0</v>
      </c>
      <c r="P95" s="52">
        <v>2.5</v>
      </c>
      <c r="Q95" s="31">
        <f t="shared" si="24"/>
        <v>2.308</v>
      </c>
      <c r="R95" s="74"/>
      <c r="S95" s="75">
        <v>0.017</v>
      </c>
      <c r="T95" s="76">
        <f t="shared" si="25"/>
        <v>0.20900000000000002</v>
      </c>
      <c r="U95" s="76">
        <f t="shared" si="26"/>
        <v>0</v>
      </c>
      <c r="V95" s="77">
        <f t="shared" si="26"/>
        <v>0</v>
      </c>
      <c r="W95" s="76">
        <f t="shared" si="27"/>
        <v>0.20900000000000002</v>
      </c>
      <c r="X95" s="76">
        <v>0</v>
      </c>
      <c r="Y95" s="78">
        <f t="shared" si="28"/>
        <v>2.5</v>
      </c>
      <c r="Z95" s="79">
        <f t="shared" si="29"/>
        <v>2.291</v>
      </c>
      <c r="AA95" s="80"/>
    </row>
    <row r="96" spans="1:27" s="12" customFormat="1" ht="12.75">
      <c r="A96" s="32">
        <v>9</v>
      </c>
      <c r="B96" s="33" t="s">
        <v>71</v>
      </c>
      <c r="C96" s="39" t="s">
        <v>115</v>
      </c>
      <c r="D96" s="39" t="s">
        <v>121</v>
      </c>
      <c r="E96" s="48">
        <v>2.5</v>
      </c>
      <c r="F96" s="50" t="s">
        <v>122</v>
      </c>
      <c r="G96" s="48">
        <v>1.8</v>
      </c>
      <c r="H96" s="40" t="s">
        <v>123</v>
      </c>
      <c r="I96" s="40" t="s">
        <v>123</v>
      </c>
      <c r="J96" s="35">
        <v>0.327</v>
      </c>
      <c r="K96" s="68">
        <v>0.107</v>
      </c>
      <c r="L96" s="124">
        <v>0</v>
      </c>
      <c r="M96" s="125"/>
      <c r="N96" s="30">
        <f t="shared" si="23"/>
        <v>0.327</v>
      </c>
      <c r="O96" s="35">
        <v>0</v>
      </c>
      <c r="P96" s="52">
        <v>1.8</v>
      </c>
      <c r="Q96" s="31">
        <f t="shared" si="24"/>
        <v>1.473</v>
      </c>
      <c r="R96" s="74"/>
      <c r="S96" s="75">
        <v>0.091</v>
      </c>
      <c r="T96" s="76">
        <f t="shared" si="25"/>
        <v>0.41800000000000004</v>
      </c>
      <c r="U96" s="76">
        <f t="shared" si="26"/>
        <v>0</v>
      </c>
      <c r="V96" s="77">
        <f t="shared" si="26"/>
        <v>0</v>
      </c>
      <c r="W96" s="76">
        <f t="shared" si="27"/>
        <v>0.41800000000000004</v>
      </c>
      <c r="X96" s="76">
        <v>0</v>
      </c>
      <c r="Y96" s="78">
        <f t="shared" si="28"/>
        <v>1.8</v>
      </c>
      <c r="Z96" s="79">
        <f t="shared" si="29"/>
        <v>1.3820000000000001</v>
      </c>
      <c r="AA96" s="80"/>
    </row>
    <row r="97" spans="1:27" s="12" customFormat="1" ht="12.75">
      <c r="A97" s="32">
        <v>10</v>
      </c>
      <c r="B97" s="33" t="s">
        <v>72</v>
      </c>
      <c r="C97" s="39" t="s">
        <v>104</v>
      </c>
      <c r="D97" s="39" t="s">
        <v>121</v>
      </c>
      <c r="E97" s="48">
        <v>1</v>
      </c>
      <c r="F97" s="50" t="s">
        <v>122</v>
      </c>
      <c r="G97" s="48">
        <v>1.6</v>
      </c>
      <c r="H97" s="40" t="s">
        <v>123</v>
      </c>
      <c r="I97" s="40" t="s">
        <v>123</v>
      </c>
      <c r="J97" s="35">
        <v>0.097</v>
      </c>
      <c r="K97" s="68">
        <v>0.036</v>
      </c>
      <c r="L97" s="124">
        <v>0</v>
      </c>
      <c r="M97" s="125"/>
      <c r="N97" s="30">
        <f t="shared" si="23"/>
        <v>0.097</v>
      </c>
      <c r="O97" s="35">
        <v>0</v>
      </c>
      <c r="P97" s="52">
        <v>1</v>
      </c>
      <c r="Q97" s="31">
        <f t="shared" si="24"/>
        <v>0.903</v>
      </c>
      <c r="R97" s="74"/>
      <c r="S97" s="75">
        <v>0</v>
      </c>
      <c r="T97" s="76">
        <f t="shared" si="25"/>
        <v>0.097</v>
      </c>
      <c r="U97" s="76">
        <f t="shared" si="26"/>
        <v>0</v>
      </c>
      <c r="V97" s="77">
        <f t="shared" si="26"/>
        <v>0</v>
      </c>
      <c r="W97" s="76">
        <f t="shared" si="27"/>
        <v>0.097</v>
      </c>
      <c r="X97" s="76">
        <v>0</v>
      </c>
      <c r="Y97" s="78">
        <f t="shared" si="28"/>
        <v>1</v>
      </c>
      <c r="Z97" s="79">
        <f t="shared" si="29"/>
        <v>0.903</v>
      </c>
      <c r="AA97" s="80"/>
    </row>
    <row r="98" spans="1:27" s="12" customFormat="1" ht="12.75">
      <c r="A98" s="32">
        <v>11</v>
      </c>
      <c r="B98" s="33" t="s">
        <v>73</v>
      </c>
      <c r="C98" s="39" t="s">
        <v>103</v>
      </c>
      <c r="D98" s="39" t="s">
        <v>121</v>
      </c>
      <c r="E98" s="48">
        <v>1.6</v>
      </c>
      <c r="F98" s="50" t="s">
        <v>122</v>
      </c>
      <c r="G98" s="48">
        <v>1.6</v>
      </c>
      <c r="H98" s="40" t="s">
        <v>123</v>
      </c>
      <c r="I98" s="40" t="s">
        <v>123</v>
      </c>
      <c r="J98" s="35">
        <v>0.153</v>
      </c>
      <c r="K98" s="68">
        <v>0.089</v>
      </c>
      <c r="L98" s="124">
        <v>0</v>
      </c>
      <c r="M98" s="125"/>
      <c r="N98" s="30">
        <f t="shared" si="23"/>
        <v>0.153</v>
      </c>
      <c r="O98" s="35">
        <v>0</v>
      </c>
      <c r="P98" s="52">
        <v>1.5999999999999999</v>
      </c>
      <c r="Q98" s="31">
        <f t="shared" si="24"/>
        <v>1.4469999999999998</v>
      </c>
      <c r="R98" s="74"/>
      <c r="S98" s="75">
        <v>0.079</v>
      </c>
      <c r="T98" s="76">
        <f t="shared" si="25"/>
        <v>0.23199999999999998</v>
      </c>
      <c r="U98" s="76">
        <f t="shared" si="26"/>
        <v>0</v>
      </c>
      <c r="V98" s="77">
        <f t="shared" si="26"/>
        <v>0</v>
      </c>
      <c r="W98" s="76">
        <f t="shared" si="27"/>
        <v>0.23199999999999998</v>
      </c>
      <c r="X98" s="76">
        <v>0</v>
      </c>
      <c r="Y98" s="78">
        <f t="shared" si="28"/>
        <v>1.5999999999999999</v>
      </c>
      <c r="Z98" s="79">
        <f t="shared" si="29"/>
        <v>1.3679999999999999</v>
      </c>
      <c r="AA98" s="80"/>
    </row>
    <row r="99" spans="1:27" s="12" customFormat="1" ht="12.75">
      <c r="A99" s="32">
        <v>12</v>
      </c>
      <c r="B99" s="33" t="s">
        <v>74</v>
      </c>
      <c r="C99" s="39" t="s">
        <v>111</v>
      </c>
      <c r="D99" s="39" t="s">
        <v>121</v>
      </c>
      <c r="E99" s="48">
        <v>1</v>
      </c>
      <c r="F99" s="50" t="s">
        <v>122</v>
      </c>
      <c r="G99" s="48">
        <v>1</v>
      </c>
      <c r="H99" s="40" t="s">
        <v>123</v>
      </c>
      <c r="I99" s="40" t="s">
        <v>123</v>
      </c>
      <c r="J99" s="35">
        <v>0.018</v>
      </c>
      <c r="K99" s="68">
        <v>0.018</v>
      </c>
      <c r="L99" s="124">
        <v>0</v>
      </c>
      <c r="M99" s="125"/>
      <c r="N99" s="30">
        <f t="shared" si="23"/>
        <v>0.018</v>
      </c>
      <c r="O99" s="35">
        <v>0</v>
      </c>
      <c r="P99" s="52">
        <v>1</v>
      </c>
      <c r="Q99" s="31">
        <f t="shared" si="24"/>
        <v>0.982</v>
      </c>
      <c r="R99" s="74"/>
      <c r="S99" s="75">
        <v>0.018</v>
      </c>
      <c r="T99" s="76">
        <f t="shared" si="25"/>
        <v>0.036</v>
      </c>
      <c r="U99" s="76">
        <f t="shared" si="26"/>
        <v>0</v>
      </c>
      <c r="V99" s="77">
        <f t="shared" si="26"/>
        <v>0</v>
      </c>
      <c r="W99" s="76">
        <f t="shared" si="27"/>
        <v>0.036</v>
      </c>
      <c r="X99" s="76">
        <v>0</v>
      </c>
      <c r="Y99" s="78">
        <f t="shared" si="28"/>
        <v>1</v>
      </c>
      <c r="Z99" s="79">
        <f t="shared" si="29"/>
        <v>0.964</v>
      </c>
      <c r="AA99" s="80"/>
    </row>
    <row r="100" spans="1:27" s="12" customFormat="1" ht="12.75">
      <c r="A100" s="32">
        <v>13</v>
      </c>
      <c r="B100" s="33" t="s">
        <v>75</v>
      </c>
      <c r="C100" s="39" t="s">
        <v>103</v>
      </c>
      <c r="D100" s="39" t="s">
        <v>121</v>
      </c>
      <c r="E100" s="48">
        <v>1.6</v>
      </c>
      <c r="F100" s="50" t="s">
        <v>122</v>
      </c>
      <c r="G100" s="48">
        <v>1.6</v>
      </c>
      <c r="H100" s="40" t="s">
        <v>123</v>
      </c>
      <c r="I100" s="40" t="s">
        <v>123</v>
      </c>
      <c r="J100" s="35">
        <v>0.077</v>
      </c>
      <c r="K100" s="68">
        <v>0.071</v>
      </c>
      <c r="L100" s="124">
        <v>0</v>
      </c>
      <c r="M100" s="125"/>
      <c r="N100" s="30">
        <f t="shared" si="23"/>
        <v>0.077</v>
      </c>
      <c r="O100" s="35">
        <v>0</v>
      </c>
      <c r="P100" s="52">
        <v>1.5999999999999999</v>
      </c>
      <c r="Q100" s="31">
        <f t="shared" si="24"/>
        <v>1.523</v>
      </c>
      <c r="R100" s="74"/>
      <c r="S100" s="75">
        <v>0.019</v>
      </c>
      <c r="T100" s="76">
        <f t="shared" si="25"/>
        <v>0.096</v>
      </c>
      <c r="U100" s="76">
        <f t="shared" si="26"/>
        <v>0</v>
      </c>
      <c r="V100" s="77">
        <f t="shared" si="26"/>
        <v>0</v>
      </c>
      <c r="W100" s="76">
        <f t="shared" si="27"/>
        <v>0.096</v>
      </c>
      <c r="X100" s="76">
        <v>0</v>
      </c>
      <c r="Y100" s="78">
        <f t="shared" si="28"/>
        <v>1.5999999999999999</v>
      </c>
      <c r="Z100" s="79">
        <f t="shared" si="29"/>
        <v>1.5039999999999998</v>
      </c>
      <c r="AA100" s="80"/>
    </row>
    <row r="101" spans="1:27" s="12" customFormat="1" ht="12.75">
      <c r="A101" s="32">
        <v>14</v>
      </c>
      <c r="B101" s="33" t="s">
        <v>76</v>
      </c>
      <c r="C101" s="39" t="s">
        <v>109</v>
      </c>
      <c r="D101" s="39" t="s">
        <v>121</v>
      </c>
      <c r="E101" s="48">
        <v>2.5</v>
      </c>
      <c r="F101" s="50" t="s">
        <v>122</v>
      </c>
      <c r="G101" s="48">
        <v>2.5</v>
      </c>
      <c r="H101" s="40" t="s">
        <v>123</v>
      </c>
      <c r="I101" s="40" t="s">
        <v>123</v>
      </c>
      <c r="J101" s="35">
        <v>0.134</v>
      </c>
      <c r="K101" s="68">
        <v>0.089</v>
      </c>
      <c r="L101" s="124">
        <v>0</v>
      </c>
      <c r="M101" s="125"/>
      <c r="N101" s="30">
        <f t="shared" si="23"/>
        <v>0.134</v>
      </c>
      <c r="O101" s="35">
        <v>0</v>
      </c>
      <c r="P101" s="52">
        <v>2.5</v>
      </c>
      <c r="Q101" s="31">
        <f t="shared" si="24"/>
        <v>2.366</v>
      </c>
      <c r="R101" s="74"/>
      <c r="S101" s="75">
        <v>0.005</v>
      </c>
      <c r="T101" s="76">
        <f t="shared" si="25"/>
        <v>0.139</v>
      </c>
      <c r="U101" s="76">
        <f t="shared" si="26"/>
        <v>0</v>
      </c>
      <c r="V101" s="77">
        <f t="shared" si="26"/>
        <v>0</v>
      </c>
      <c r="W101" s="76">
        <f t="shared" si="27"/>
        <v>0.139</v>
      </c>
      <c r="X101" s="76">
        <v>0</v>
      </c>
      <c r="Y101" s="78">
        <f t="shared" si="28"/>
        <v>2.5</v>
      </c>
      <c r="Z101" s="79">
        <f t="shared" si="29"/>
        <v>2.3609999999999998</v>
      </c>
      <c r="AA101" s="80"/>
    </row>
    <row r="102" spans="1:27" s="12" customFormat="1" ht="12.75">
      <c r="A102" s="32">
        <v>15</v>
      </c>
      <c r="B102" s="33" t="s">
        <v>77</v>
      </c>
      <c r="C102" s="39" t="s">
        <v>105</v>
      </c>
      <c r="D102" s="39" t="s">
        <v>121</v>
      </c>
      <c r="E102" s="48">
        <v>1.6</v>
      </c>
      <c r="F102" s="50" t="s">
        <v>122</v>
      </c>
      <c r="G102" s="48">
        <v>1.8</v>
      </c>
      <c r="H102" s="40" t="s">
        <v>123</v>
      </c>
      <c r="I102" s="40" t="s">
        <v>123</v>
      </c>
      <c r="J102" s="35">
        <v>0.097</v>
      </c>
      <c r="K102" s="68">
        <v>0.089</v>
      </c>
      <c r="L102" s="124">
        <v>0</v>
      </c>
      <c r="M102" s="125"/>
      <c r="N102" s="30">
        <f t="shared" si="23"/>
        <v>0.097</v>
      </c>
      <c r="O102" s="35">
        <v>0</v>
      </c>
      <c r="P102" s="52">
        <v>1.5999999999999999</v>
      </c>
      <c r="Q102" s="31">
        <f t="shared" si="24"/>
        <v>1.503</v>
      </c>
      <c r="R102" s="74"/>
      <c r="S102" s="75">
        <v>0.007</v>
      </c>
      <c r="T102" s="76">
        <f t="shared" si="25"/>
        <v>0.10400000000000001</v>
      </c>
      <c r="U102" s="76">
        <f t="shared" si="26"/>
        <v>0</v>
      </c>
      <c r="V102" s="77">
        <f t="shared" si="26"/>
        <v>0</v>
      </c>
      <c r="W102" s="76">
        <f t="shared" si="27"/>
        <v>0.10400000000000001</v>
      </c>
      <c r="X102" s="76">
        <v>0</v>
      </c>
      <c r="Y102" s="78">
        <f t="shared" si="28"/>
        <v>1.5999999999999999</v>
      </c>
      <c r="Z102" s="79">
        <f t="shared" si="29"/>
        <v>1.4959999999999998</v>
      </c>
      <c r="AA102" s="80"/>
    </row>
    <row r="103" spans="1:27" s="12" customFormat="1" ht="12.75">
      <c r="A103" s="32">
        <v>16</v>
      </c>
      <c r="B103" s="33" t="s">
        <v>19</v>
      </c>
      <c r="C103" s="39" t="s">
        <v>120</v>
      </c>
      <c r="D103" s="39" t="s">
        <v>121</v>
      </c>
      <c r="E103" s="50">
        <v>2.5</v>
      </c>
      <c r="F103" s="50" t="s">
        <v>122</v>
      </c>
      <c r="G103" s="50">
        <v>4</v>
      </c>
      <c r="H103" s="40" t="s">
        <v>123</v>
      </c>
      <c r="I103" s="40" t="s">
        <v>123</v>
      </c>
      <c r="J103" s="35">
        <v>0.25</v>
      </c>
      <c r="K103" s="68">
        <v>0.213</v>
      </c>
      <c r="L103" s="124">
        <v>0</v>
      </c>
      <c r="M103" s="125"/>
      <c r="N103" s="30">
        <f t="shared" si="23"/>
        <v>0.25</v>
      </c>
      <c r="O103" s="35">
        <v>0</v>
      </c>
      <c r="P103" s="52">
        <v>2.5</v>
      </c>
      <c r="Q103" s="31">
        <f t="shared" si="24"/>
        <v>2.25</v>
      </c>
      <c r="R103" s="74"/>
      <c r="S103" s="75">
        <v>0.619</v>
      </c>
      <c r="T103" s="76">
        <f t="shared" si="25"/>
        <v>0.869</v>
      </c>
      <c r="U103" s="76">
        <f t="shared" si="26"/>
        <v>0</v>
      </c>
      <c r="V103" s="77">
        <f t="shared" si="26"/>
        <v>0</v>
      </c>
      <c r="W103" s="76">
        <f t="shared" si="27"/>
        <v>0.869</v>
      </c>
      <c r="X103" s="76">
        <v>0</v>
      </c>
      <c r="Y103" s="78">
        <f t="shared" si="28"/>
        <v>2.5</v>
      </c>
      <c r="Z103" s="79">
        <f t="shared" si="29"/>
        <v>1.631</v>
      </c>
      <c r="AA103" s="80"/>
    </row>
    <row r="104" spans="1:27" s="12" customFormat="1" ht="12.75">
      <c r="A104" s="32">
        <v>17</v>
      </c>
      <c r="B104" s="33" t="s">
        <v>78</v>
      </c>
      <c r="C104" s="39" t="s">
        <v>103</v>
      </c>
      <c r="D104" s="39" t="s">
        <v>121</v>
      </c>
      <c r="E104" s="48">
        <v>1.6</v>
      </c>
      <c r="F104" s="50" t="s">
        <v>122</v>
      </c>
      <c r="G104" s="48">
        <v>1.6</v>
      </c>
      <c r="H104" s="40" t="s">
        <v>123</v>
      </c>
      <c r="I104" s="40" t="s">
        <v>123</v>
      </c>
      <c r="J104" s="35">
        <v>0.134</v>
      </c>
      <c r="K104" s="68">
        <v>0.053</v>
      </c>
      <c r="L104" s="124">
        <v>0</v>
      </c>
      <c r="M104" s="125"/>
      <c r="N104" s="30">
        <f t="shared" si="23"/>
        <v>0.134</v>
      </c>
      <c r="O104" s="35">
        <v>0</v>
      </c>
      <c r="P104" s="52">
        <v>1.5999999999999999</v>
      </c>
      <c r="Q104" s="31">
        <f t="shared" si="24"/>
        <v>1.4659999999999997</v>
      </c>
      <c r="R104" s="74"/>
      <c r="S104" s="75">
        <v>0</v>
      </c>
      <c r="T104" s="76">
        <f t="shared" si="25"/>
        <v>0.134</v>
      </c>
      <c r="U104" s="76">
        <f t="shared" si="26"/>
        <v>0</v>
      </c>
      <c r="V104" s="77">
        <f t="shared" si="26"/>
        <v>0</v>
      </c>
      <c r="W104" s="76">
        <f t="shared" si="27"/>
        <v>0.134</v>
      </c>
      <c r="X104" s="76">
        <v>0</v>
      </c>
      <c r="Y104" s="78">
        <f t="shared" si="28"/>
        <v>1.5999999999999999</v>
      </c>
      <c r="Z104" s="79">
        <f t="shared" si="29"/>
        <v>1.4659999999999997</v>
      </c>
      <c r="AA104" s="80"/>
    </row>
    <row r="105" spans="1:27" s="12" customFormat="1" ht="12.75">
      <c r="A105" s="32">
        <v>18</v>
      </c>
      <c r="B105" s="33" t="s">
        <v>79</v>
      </c>
      <c r="C105" s="39" t="s">
        <v>103</v>
      </c>
      <c r="D105" s="39" t="s">
        <v>121</v>
      </c>
      <c r="E105" s="48">
        <v>1.6</v>
      </c>
      <c r="F105" s="50" t="s">
        <v>122</v>
      </c>
      <c r="G105" s="48">
        <v>1.6</v>
      </c>
      <c r="H105" s="40" t="s">
        <v>123</v>
      </c>
      <c r="I105" s="40" t="s">
        <v>123</v>
      </c>
      <c r="J105" s="35">
        <v>0.039</v>
      </c>
      <c r="K105" s="68">
        <v>0.018</v>
      </c>
      <c r="L105" s="124">
        <v>0</v>
      </c>
      <c r="M105" s="125"/>
      <c r="N105" s="30">
        <f t="shared" si="23"/>
        <v>0.039</v>
      </c>
      <c r="O105" s="35">
        <v>0</v>
      </c>
      <c r="P105" s="52">
        <v>1.5999999999999999</v>
      </c>
      <c r="Q105" s="31">
        <f t="shared" si="24"/>
        <v>1.561</v>
      </c>
      <c r="R105" s="74"/>
      <c r="S105" s="75">
        <v>0.448</v>
      </c>
      <c r="T105" s="76">
        <f t="shared" si="25"/>
        <v>0.487</v>
      </c>
      <c r="U105" s="76">
        <f t="shared" si="26"/>
        <v>0</v>
      </c>
      <c r="V105" s="77">
        <f t="shared" si="26"/>
        <v>0</v>
      </c>
      <c r="W105" s="76">
        <f t="shared" si="27"/>
        <v>0.487</v>
      </c>
      <c r="X105" s="76">
        <v>0</v>
      </c>
      <c r="Y105" s="78">
        <f t="shared" si="28"/>
        <v>1.5999999999999999</v>
      </c>
      <c r="Z105" s="79">
        <f t="shared" si="29"/>
        <v>1.113</v>
      </c>
      <c r="AA105" s="80"/>
    </row>
    <row r="106" spans="1:27" s="12" customFormat="1" ht="12.75">
      <c r="A106" s="32">
        <v>19</v>
      </c>
      <c r="B106" s="33" t="s">
        <v>80</v>
      </c>
      <c r="C106" s="39" t="s">
        <v>103</v>
      </c>
      <c r="D106" s="39" t="s">
        <v>121</v>
      </c>
      <c r="E106" s="48">
        <v>1.6</v>
      </c>
      <c r="F106" s="50" t="s">
        <v>122</v>
      </c>
      <c r="G106" s="48">
        <v>1.6</v>
      </c>
      <c r="H106" s="40" t="s">
        <v>123</v>
      </c>
      <c r="I106" s="40" t="s">
        <v>123</v>
      </c>
      <c r="J106" s="35">
        <v>0.519</v>
      </c>
      <c r="K106" s="68">
        <v>0.587</v>
      </c>
      <c r="L106" s="124">
        <v>0</v>
      </c>
      <c r="M106" s="125"/>
      <c r="N106" s="30">
        <f t="shared" si="23"/>
        <v>0.519</v>
      </c>
      <c r="O106" s="35">
        <v>0</v>
      </c>
      <c r="P106" s="52">
        <v>1.5999999999999999</v>
      </c>
      <c r="Q106" s="31">
        <f t="shared" si="24"/>
        <v>1.081</v>
      </c>
      <c r="R106" s="74"/>
      <c r="S106" s="75">
        <v>0.218</v>
      </c>
      <c r="T106" s="76">
        <f t="shared" si="25"/>
        <v>0.737</v>
      </c>
      <c r="U106" s="76">
        <f t="shared" si="26"/>
        <v>0</v>
      </c>
      <c r="V106" s="77">
        <f t="shared" si="26"/>
        <v>0</v>
      </c>
      <c r="W106" s="76">
        <f t="shared" si="27"/>
        <v>0.737</v>
      </c>
      <c r="X106" s="76">
        <v>0</v>
      </c>
      <c r="Y106" s="78">
        <f t="shared" si="28"/>
        <v>1.5999999999999999</v>
      </c>
      <c r="Z106" s="79">
        <f t="shared" si="29"/>
        <v>0.8629999999999999</v>
      </c>
      <c r="AA106" s="80"/>
    </row>
    <row r="107" spans="1:27" s="12" customFormat="1" ht="12.75">
      <c r="A107" s="34">
        <v>20</v>
      </c>
      <c r="B107" s="36" t="s">
        <v>81</v>
      </c>
      <c r="C107" s="39" t="s">
        <v>103</v>
      </c>
      <c r="D107" s="39" t="s">
        <v>121</v>
      </c>
      <c r="E107" s="48">
        <v>1.6</v>
      </c>
      <c r="F107" s="50" t="s">
        <v>122</v>
      </c>
      <c r="G107" s="48">
        <v>1.6</v>
      </c>
      <c r="H107" s="40" t="s">
        <v>123</v>
      </c>
      <c r="I107" s="40" t="s">
        <v>123</v>
      </c>
      <c r="J107" s="35">
        <v>0.116</v>
      </c>
      <c r="K107" s="68">
        <v>0.071</v>
      </c>
      <c r="L107" s="124">
        <v>0</v>
      </c>
      <c r="M107" s="125"/>
      <c r="N107" s="30">
        <f t="shared" si="23"/>
        <v>0.116</v>
      </c>
      <c r="O107" s="35">
        <v>0</v>
      </c>
      <c r="P107" s="52">
        <v>1.5999999999999999</v>
      </c>
      <c r="Q107" s="31">
        <f t="shared" si="24"/>
        <v>1.4839999999999998</v>
      </c>
      <c r="R107" s="74"/>
      <c r="S107" s="75">
        <v>0.02</v>
      </c>
      <c r="T107" s="76">
        <f t="shared" si="25"/>
        <v>0.136</v>
      </c>
      <c r="U107" s="76">
        <f t="shared" si="26"/>
        <v>0</v>
      </c>
      <c r="V107" s="77">
        <f t="shared" si="26"/>
        <v>0</v>
      </c>
      <c r="W107" s="76">
        <f t="shared" si="27"/>
        <v>0.136</v>
      </c>
      <c r="X107" s="76">
        <v>0</v>
      </c>
      <c r="Y107" s="78">
        <f t="shared" si="28"/>
        <v>1.5999999999999999</v>
      </c>
      <c r="Z107" s="79">
        <f t="shared" si="29"/>
        <v>1.464</v>
      </c>
      <c r="AA107" s="80"/>
    </row>
    <row r="108" spans="1:27" s="14" customFormat="1" ht="12.75">
      <c r="A108" s="16"/>
      <c r="B108" s="17" t="s">
        <v>21</v>
      </c>
      <c r="C108" s="13">
        <v>112.3</v>
      </c>
      <c r="D108" s="51"/>
      <c r="E108" s="126">
        <f>SUM(E88:I107)</f>
        <v>112.29999999999991</v>
      </c>
      <c r="F108" s="127"/>
      <c r="G108" s="112"/>
      <c r="H108" s="112"/>
      <c r="I108" s="113"/>
      <c r="J108" s="25">
        <f>SUM(J88:J107)</f>
        <v>4.678999999999999</v>
      </c>
      <c r="K108" s="25">
        <f>SUM(K88:K107)</f>
        <v>8.544</v>
      </c>
      <c r="L108" s="118">
        <v>0</v>
      </c>
      <c r="M108" s="119"/>
      <c r="N108" s="25">
        <f>SUM(N88:N107)</f>
        <v>4.678999999999999</v>
      </c>
      <c r="O108" s="21">
        <v>0</v>
      </c>
      <c r="P108" s="54">
        <f>SUM(P88:P107)</f>
        <v>52.30000000000001</v>
      </c>
      <c r="Q108" s="21">
        <f>P108-N108</f>
        <v>47.62100000000001</v>
      </c>
      <c r="R108" s="82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s="14" customFormat="1" ht="12.75">
      <c r="A109" s="13"/>
      <c r="B109" s="28" t="s">
        <v>117</v>
      </c>
      <c r="C109" s="43"/>
      <c r="D109" s="51"/>
      <c r="E109" s="111"/>
      <c r="F109" s="112"/>
      <c r="G109" s="112"/>
      <c r="H109" s="112"/>
      <c r="I109" s="113"/>
      <c r="J109" s="9"/>
      <c r="K109" s="69"/>
      <c r="L109" s="118"/>
      <c r="M109" s="119"/>
      <c r="N109" s="10"/>
      <c r="O109" s="21"/>
      <c r="P109" s="11"/>
      <c r="Q109" s="21"/>
      <c r="R109" s="82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s="14" customFormat="1" ht="12.75">
      <c r="A110" s="13"/>
      <c r="B110" s="28" t="s">
        <v>118</v>
      </c>
      <c r="C110" s="43"/>
      <c r="D110" s="51"/>
      <c r="E110" s="111"/>
      <c r="F110" s="112"/>
      <c r="G110" s="112"/>
      <c r="H110" s="112"/>
      <c r="I110" s="113"/>
      <c r="J110" s="9"/>
      <c r="K110" s="69"/>
      <c r="L110" s="118"/>
      <c r="M110" s="119"/>
      <c r="N110" s="10"/>
      <c r="O110" s="10"/>
      <c r="P110" s="11"/>
      <c r="Q110" s="21">
        <f>Q108</f>
        <v>47.62100000000001</v>
      </c>
      <c r="R110" s="82"/>
      <c r="S110" s="8"/>
      <c r="T110" s="8"/>
      <c r="U110" s="8"/>
      <c r="V110" s="8"/>
      <c r="W110" s="8"/>
      <c r="X110" s="8"/>
      <c r="Y110" s="8"/>
      <c r="Z110" s="8"/>
      <c r="AA110" s="8"/>
    </row>
    <row r="111" spans="1:18" s="14" customFormat="1" ht="12.75">
      <c r="A111" s="22"/>
      <c r="B111" s="29"/>
      <c r="C111" s="44"/>
      <c r="D111" s="44"/>
      <c r="E111" s="22"/>
      <c r="F111" s="22"/>
      <c r="G111" s="22"/>
      <c r="H111" s="22"/>
      <c r="I111" s="22"/>
      <c r="J111" s="26"/>
      <c r="K111" s="26"/>
      <c r="L111" s="23"/>
      <c r="M111" s="23"/>
      <c r="N111" s="27"/>
      <c r="O111" s="27"/>
      <c r="P111" s="24"/>
      <c r="Q111" s="23"/>
      <c r="R111" s="23"/>
    </row>
    <row r="112" spans="1:27" s="18" customFormat="1" ht="12.75">
      <c r="A112" s="136" t="s">
        <v>98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90"/>
      <c r="S112" s="91"/>
      <c r="T112" s="91"/>
      <c r="U112" s="91"/>
      <c r="V112" s="91"/>
      <c r="W112" s="91"/>
      <c r="X112" s="91"/>
      <c r="Y112" s="91"/>
      <c r="Z112" s="91"/>
      <c r="AA112" s="91"/>
    </row>
    <row r="113" spans="1:27" s="18" customFormat="1" ht="12.75">
      <c r="A113" s="137" t="s">
        <v>84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90"/>
      <c r="S113" s="91"/>
      <c r="T113" s="91"/>
      <c r="U113" s="91"/>
      <c r="V113" s="91"/>
      <c r="W113" s="91"/>
      <c r="X113" s="91"/>
      <c r="Y113" s="91"/>
      <c r="Z113" s="91"/>
      <c r="AA113" s="91"/>
    </row>
    <row r="114" spans="1:27" s="18" customFormat="1" ht="12.75">
      <c r="A114" s="19"/>
      <c r="B114" s="19"/>
      <c r="C114" s="45"/>
      <c r="D114" s="4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92"/>
      <c r="S114" s="91"/>
      <c r="T114" s="91"/>
      <c r="U114" s="91"/>
      <c r="V114" s="91"/>
      <c r="W114" s="91"/>
      <c r="X114" s="91"/>
      <c r="Y114" s="91"/>
      <c r="Z114" s="91"/>
      <c r="AA114" s="91"/>
    </row>
    <row r="115" spans="1:27" s="18" customFormat="1" ht="12.75">
      <c r="A115" s="19"/>
      <c r="B115" s="19"/>
      <c r="C115" s="45"/>
      <c r="D115" s="45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92"/>
      <c r="S115" s="91"/>
      <c r="T115" s="91"/>
      <c r="U115" s="91"/>
      <c r="V115" s="91"/>
      <c r="W115" s="91"/>
      <c r="X115" s="91"/>
      <c r="Y115" s="91"/>
      <c r="Z115" s="91"/>
      <c r="AA115" s="91"/>
    </row>
    <row r="116" spans="1:27" s="12" customFormat="1" ht="12.75">
      <c r="A116" s="138" t="s">
        <v>86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92"/>
      <c r="S116" s="91"/>
      <c r="T116" s="91"/>
      <c r="U116" s="91"/>
      <c r="V116" s="91"/>
      <c r="W116" s="91"/>
      <c r="X116" s="91"/>
      <c r="Y116" s="91"/>
      <c r="Z116" s="91"/>
      <c r="AA116" s="91"/>
    </row>
    <row r="117" spans="1:27" s="12" customFormat="1" ht="12.75">
      <c r="A117" s="15"/>
      <c r="C117" s="46"/>
      <c r="D117" s="46"/>
      <c r="J117" s="15"/>
      <c r="K117" s="15"/>
      <c r="L117" s="20"/>
      <c r="N117" s="20"/>
      <c r="O117" s="20"/>
      <c r="Q117" s="20"/>
      <c r="R117" s="92"/>
      <c r="S117" s="91"/>
      <c r="T117" s="91"/>
      <c r="U117" s="91"/>
      <c r="V117" s="91"/>
      <c r="W117" s="91"/>
      <c r="X117" s="91"/>
      <c r="Y117" s="91"/>
      <c r="Z117" s="91"/>
      <c r="AA117" s="91"/>
    </row>
    <row r="118" spans="1:27" s="12" customFormat="1" ht="12.75">
      <c r="A118" s="15"/>
      <c r="C118" s="46"/>
      <c r="D118" s="46"/>
      <c r="J118" s="15"/>
      <c r="K118" s="15"/>
      <c r="L118" s="20"/>
      <c r="N118" s="20"/>
      <c r="O118" s="20"/>
      <c r="Q118" s="20"/>
      <c r="R118" s="92"/>
      <c r="S118" s="91"/>
      <c r="T118" s="91"/>
      <c r="U118" s="91"/>
      <c r="V118" s="91"/>
      <c r="W118" s="91"/>
      <c r="X118" s="91"/>
      <c r="Y118" s="91"/>
      <c r="Z118" s="91"/>
      <c r="AA118" s="91"/>
    </row>
    <row r="119" spans="1:27" s="12" customFormat="1" ht="12.75">
      <c r="A119" s="15"/>
      <c r="C119" s="46"/>
      <c r="D119" s="46"/>
      <c r="J119" s="15"/>
      <c r="K119" s="15"/>
      <c r="L119" s="20"/>
      <c r="N119" s="20"/>
      <c r="O119" s="20"/>
      <c r="Q119" s="20"/>
      <c r="R119" s="93"/>
      <c r="S119" s="91"/>
      <c r="T119" s="91"/>
      <c r="U119" s="91"/>
      <c r="V119" s="91"/>
      <c r="W119" s="91"/>
      <c r="X119" s="91"/>
      <c r="Y119" s="91"/>
      <c r="Z119" s="91"/>
      <c r="AA119" s="91"/>
    </row>
    <row r="120" spans="1:27" s="12" customFormat="1" ht="15">
      <c r="A120" s="15"/>
      <c r="C120" s="46"/>
      <c r="D120" s="46"/>
      <c r="J120" s="15"/>
      <c r="K120" s="15"/>
      <c r="L120" s="20"/>
      <c r="N120" s="20"/>
      <c r="O120" s="20"/>
      <c r="Q120" s="20"/>
      <c r="R120" s="3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s="12" customFormat="1" ht="15">
      <c r="A121" s="15"/>
      <c r="C121" s="46"/>
      <c r="D121" s="46"/>
      <c r="J121" s="15"/>
      <c r="K121" s="15"/>
      <c r="L121" s="20"/>
      <c r="N121" s="20"/>
      <c r="O121" s="20"/>
      <c r="Q121" s="20"/>
      <c r="R121" s="3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s="12" customFormat="1" ht="15">
      <c r="A122" s="15"/>
      <c r="C122" s="46"/>
      <c r="D122" s="46"/>
      <c r="J122" s="15"/>
      <c r="K122" s="15"/>
      <c r="L122" s="20"/>
      <c r="N122" s="20"/>
      <c r="O122" s="20"/>
      <c r="Q122" s="20"/>
      <c r="R122" s="3"/>
      <c r="S122" s="1"/>
      <c r="T122" s="1"/>
      <c r="U122" s="1"/>
      <c r="V122" s="1"/>
      <c r="W122" s="1"/>
      <c r="X122" s="1"/>
      <c r="Y122" s="1"/>
      <c r="Z122" s="1"/>
      <c r="AA122" s="1"/>
    </row>
  </sheetData>
  <sheetProtection/>
  <mergeCells count="145">
    <mergeCell ref="J8:K8"/>
    <mergeCell ref="L109:M109"/>
    <mergeCell ref="L103:M103"/>
    <mergeCell ref="L104:M104"/>
    <mergeCell ref="L105:M105"/>
    <mergeCell ref="L106:M106"/>
    <mergeCell ref="L97:M97"/>
    <mergeCell ref="L107:M107"/>
    <mergeCell ref="L108:M108"/>
    <mergeCell ref="L98:M98"/>
    <mergeCell ref="L99:M99"/>
    <mergeCell ref="L83:M83"/>
    <mergeCell ref="L100:M100"/>
    <mergeCell ref="L101:M101"/>
    <mergeCell ref="L102:M102"/>
    <mergeCell ref="L95:M95"/>
    <mergeCell ref="L96:M96"/>
    <mergeCell ref="A87:AA87"/>
    <mergeCell ref="L78:M78"/>
    <mergeCell ref="L72:M72"/>
    <mergeCell ref="L82:M82"/>
    <mergeCell ref="L70:M70"/>
    <mergeCell ref="L71:M71"/>
    <mergeCell ref="L91:M91"/>
    <mergeCell ref="L84:M84"/>
    <mergeCell ref="L85:M85"/>
    <mergeCell ref="L81:Q81"/>
    <mergeCell ref="L76:M76"/>
    <mergeCell ref="A56:Q56"/>
    <mergeCell ref="L57:M57"/>
    <mergeCell ref="L59:M59"/>
    <mergeCell ref="L54:M54"/>
    <mergeCell ref="L60:M60"/>
    <mergeCell ref="L68:M68"/>
    <mergeCell ref="L67:M67"/>
    <mergeCell ref="L58:M58"/>
    <mergeCell ref="L43:M43"/>
    <mergeCell ref="L46:M46"/>
    <mergeCell ref="L47:M47"/>
    <mergeCell ref="L55:M55"/>
    <mergeCell ref="L51:M51"/>
    <mergeCell ref="L49:M49"/>
    <mergeCell ref="L52:M52"/>
    <mergeCell ref="L53:M53"/>
    <mergeCell ref="L35:M35"/>
    <mergeCell ref="L38:M38"/>
    <mergeCell ref="L39:M39"/>
    <mergeCell ref="L40:M40"/>
    <mergeCell ref="L41:M41"/>
    <mergeCell ref="L42:M42"/>
    <mergeCell ref="A1:Q1"/>
    <mergeCell ref="A2:Q2"/>
    <mergeCell ref="A5:A7"/>
    <mergeCell ref="B5:B7"/>
    <mergeCell ref="C5:Q5"/>
    <mergeCell ref="J6:J7"/>
    <mergeCell ref="L6:M6"/>
    <mergeCell ref="K6:K7"/>
    <mergeCell ref="A116:Q116"/>
    <mergeCell ref="L63:M63"/>
    <mergeCell ref="L64:M64"/>
    <mergeCell ref="L65:M65"/>
    <mergeCell ref="L66:M66"/>
    <mergeCell ref="L69:M69"/>
    <mergeCell ref="L74:M74"/>
    <mergeCell ref="L75:M75"/>
    <mergeCell ref="L73:M73"/>
    <mergeCell ref="L77:M77"/>
    <mergeCell ref="Q6:Q7"/>
    <mergeCell ref="L12:M12"/>
    <mergeCell ref="D6:I7"/>
    <mergeCell ref="A10:AA10"/>
    <mergeCell ref="A112:Q112"/>
    <mergeCell ref="A113:Q113"/>
    <mergeCell ref="L11:M11"/>
    <mergeCell ref="L28:M28"/>
    <mergeCell ref="L29:M29"/>
    <mergeCell ref="L48:M48"/>
    <mergeCell ref="L16:M16"/>
    <mergeCell ref="E83:I83"/>
    <mergeCell ref="E84:I84"/>
    <mergeCell ref="E85:I85"/>
    <mergeCell ref="L21:M21"/>
    <mergeCell ref="L22:M22"/>
    <mergeCell ref="L50:M50"/>
    <mergeCell ref="E59:I59"/>
    <mergeCell ref="L32:M32"/>
    <mergeCell ref="L34:M34"/>
    <mergeCell ref="E109:I109"/>
    <mergeCell ref="E110:I110"/>
    <mergeCell ref="L88:M88"/>
    <mergeCell ref="L89:M89"/>
    <mergeCell ref="L90:M90"/>
    <mergeCell ref="L110:M110"/>
    <mergeCell ref="L93:M93"/>
    <mergeCell ref="L94:M94"/>
    <mergeCell ref="L92:M92"/>
    <mergeCell ref="E108:I108"/>
    <mergeCell ref="L30:M30"/>
    <mergeCell ref="L33:M33"/>
    <mergeCell ref="L18:M18"/>
    <mergeCell ref="L19:M19"/>
    <mergeCell ref="L20:M20"/>
    <mergeCell ref="E33:I33"/>
    <mergeCell ref="L27:M27"/>
    <mergeCell ref="L15:M15"/>
    <mergeCell ref="E34:I34"/>
    <mergeCell ref="E35:I35"/>
    <mergeCell ref="E58:I58"/>
    <mergeCell ref="L23:M23"/>
    <mergeCell ref="L24:M24"/>
    <mergeCell ref="L25:M25"/>
    <mergeCell ref="L26:M26"/>
    <mergeCell ref="L17:M17"/>
    <mergeCell ref="A31:Q31"/>
    <mergeCell ref="U6:V6"/>
    <mergeCell ref="W6:W7"/>
    <mergeCell ref="X6:X7"/>
    <mergeCell ref="Y6:Y7"/>
    <mergeCell ref="Z6:Z7"/>
    <mergeCell ref="L14:M14"/>
    <mergeCell ref="L13:M13"/>
    <mergeCell ref="N6:N7"/>
    <mergeCell ref="O6:O7"/>
    <mergeCell ref="P6:P7"/>
    <mergeCell ref="U8:V8"/>
    <mergeCell ref="D8:I8"/>
    <mergeCell ref="L8:M8"/>
    <mergeCell ref="C6:C7"/>
    <mergeCell ref="A9:AA9"/>
    <mergeCell ref="S5:Z5"/>
    <mergeCell ref="AA5:AA7"/>
    <mergeCell ref="R6:R7"/>
    <mergeCell ref="S6:S7"/>
    <mergeCell ref="T6:T7"/>
    <mergeCell ref="A36:AA36"/>
    <mergeCell ref="A37:AA37"/>
    <mergeCell ref="A61:AA61"/>
    <mergeCell ref="A62:AA62"/>
    <mergeCell ref="A79:AA79"/>
    <mergeCell ref="A86:AA86"/>
    <mergeCell ref="L80:Q80"/>
    <mergeCell ref="E60:I60"/>
    <mergeCell ref="L44:M44"/>
    <mergeCell ref="L45:M45"/>
  </mergeCells>
  <printOptions/>
  <pageMargins left="0.3937007874015748" right="0.3937007874015748" top="0.5905511811023623" bottom="0.7874015748031497" header="0.5118110236220472" footer="0.5118110236220472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Казбекова Айгерим</cp:lastModifiedBy>
  <cp:lastPrinted>2022-01-21T10:55:31Z</cp:lastPrinted>
  <dcterms:created xsi:type="dcterms:W3CDTF">2016-12-28T02:32:16Z</dcterms:created>
  <dcterms:modified xsi:type="dcterms:W3CDTF">2023-10-04T04:30:41Z</dcterms:modified>
  <cp:category/>
  <cp:version/>
  <cp:contentType/>
  <cp:contentStatus/>
</cp:coreProperties>
</file>