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Titles" localSheetId="0">Лист1!$2:$6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1" l="1"/>
  <c r="V128" i="1" l="1"/>
  <c r="W163" i="1"/>
  <c r="U163" i="1"/>
  <c r="O163" i="1"/>
  <c r="O128" i="1"/>
  <c r="Q128" i="1"/>
  <c r="W128" i="1" l="1"/>
  <c r="U128" i="1"/>
  <c r="M103" i="1"/>
  <c r="N103" i="1"/>
  <c r="L103" i="1"/>
  <c r="Q104" i="1" l="1"/>
  <c r="O104" i="1"/>
  <c r="Q105" i="1"/>
  <c r="O105" i="1"/>
  <c r="Q106" i="1"/>
  <c r="O106" i="1"/>
  <c r="Q107" i="1"/>
  <c r="O107" i="1"/>
  <c r="Q108" i="1"/>
  <c r="O108" i="1"/>
  <c r="Q109" i="1"/>
  <c r="O109" i="1"/>
  <c r="Q110" i="1"/>
  <c r="O110" i="1"/>
  <c r="Q111" i="1"/>
  <c r="O111" i="1"/>
  <c r="Q112" i="1"/>
  <c r="O112" i="1"/>
  <c r="Q113" i="1"/>
  <c r="O113" i="1"/>
  <c r="Q114" i="1"/>
  <c r="O114" i="1"/>
  <c r="Q115" i="1"/>
  <c r="O115" i="1"/>
  <c r="Q116" i="1"/>
  <c r="O116" i="1"/>
  <c r="Q117" i="1"/>
  <c r="O117" i="1"/>
  <c r="V117" i="1" s="1"/>
  <c r="V116" i="1" l="1"/>
  <c r="V115" i="1" s="1"/>
  <c r="V114" i="1" s="1"/>
  <c r="V113" i="1" s="1"/>
  <c r="V112" i="1" s="1"/>
  <c r="V111" i="1" s="1"/>
  <c r="V110" i="1" s="1"/>
  <c r="V109" i="1" s="1"/>
  <c r="V108" i="1" s="1"/>
  <c r="V107" i="1" s="1"/>
  <c r="V106" i="1" s="1"/>
  <c r="V105" i="1" s="1"/>
  <c r="V104" i="1" s="1"/>
  <c r="O103" i="1"/>
  <c r="V103" i="1" s="1"/>
  <c r="W111" i="1"/>
  <c r="U117" i="1"/>
  <c r="U116" i="1"/>
  <c r="W115" i="1"/>
  <c r="W113" i="1"/>
  <c r="W105" i="1"/>
  <c r="W107" i="1"/>
  <c r="W109" i="1"/>
  <c r="W117" i="1"/>
  <c r="U115" i="1"/>
  <c r="U111" i="1"/>
  <c r="U109" i="1"/>
  <c r="U107" i="1"/>
  <c r="W114" i="1"/>
  <c r="W110" i="1"/>
  <c r="W106" i="1"/>
  <c r="W116" i="1"/>
  <c r="U114" i="1"/>
  <c r="W112" i="1"/>
  <c r="U110" i="1"/>
  <c r="W108" i="1"/>
  <c r="U106" i="1"/>
  <c r="W104" i="1"/>
  <c r="U113" i="1"/>
  <c r="U105" i="1"/>
  <c r="U112" i="1"/>
  <c r="U108" i="1"/>
  <c r="M153" i="1"/>
  <c r="N153" i="1"/>
  <c r="L153" i="1"/>
  <c r="Q164" i="1"/>
  <c r="O164" i="1"/>
  <c r="V164" i="1" s="1"/>
  <c r="V163" i="1" s="1"/>
  <c r="Q162" i="1"/>
  <c r="O162" i="1"/>
  <c r="Q161" i="1"/>
  <c r="O161" i="1"/>
  <c r="Q159" i="1"/>
  <c r="O159" i="1"/>
  <c r="Q160" i="1"/>
  <c r="O160" i="1"/>
  <c r="V162" i="1" l="1"/>
  <c r="W103" i="1"/>
  <c r="U162" i="1"/>
  <c r="U164" i="1"/>
  <c r="W162" i="1"/>
  <c r="U161" i="1"/>
  <c r="W161" i="1"/>
  <c r="W164" i="1"/>
  <c r="W160" i="1"/>
  <c r="W159" i="1"/>
  <c r="U160" i="1"/>
  <c r="O86" i="1"/>
  <c r="V161" i="1" l="1"/>
  <c r="V160" i="1" s="1"/>
  <c r="V159" i="1" s="1"/>
  <c r="Q196" i="1"/>
  <c r="O196" i="1"/>
  <c r="V196" i="1" s="1"/>
  <c r="Q195" i="1"/>
  <c r="O195" i="1"/>
  <c r="Q194" i="1"/>
  <c r="O194" i="1"/>
  <c r="Q193" i="1"/>
  <c r="O193" i="1"/>
  <c r="Q192" i="1"/>
  <c r="O192" i="1"/>
  <c r="Q191" i="1"/>
  <c r="O191" i="1"/>
  <c r="N190" i="1"/>
  <c r="M190" i="1"/>
  <c r="L190" i="1"/>
  <c r="O177" i="1"/>
  <c r="Q177" i="1"/>
  <c r="Q188" i="1"/>
  <c r="O188" i="1"/>
  <c r="V188" i="1" s="1"/>
  <c r="Q187" i="1"/>
  <c r="O187" i="1"/>
  <c r="Q186" i="1"/>
  <c r="O186" i="1"/>
  <c r="Q185" i="1"/>
  <c r="O185" i="1"/>
  <c r="Q184" i="1"/>
  <c r="O184" i="1"/>
  <c r="Q183" i="1"/>
  <c r="O183" i="1"/>
  <c r="Q182" i="1"/>
  <c r="O182" i="1"/>
  <c r="Q181" i="1"/>
  <c r="O181" i="1"/>
  <c r="N180" i="1"/>
  <c r="M180" i="1"/>
  <c r="L180" i="1"/>
  <c r="Q178" i="1"/>
  <c r="O178" i="1"/>
  <c r="V178" i="1" s="1"/>
  <c r="Q176" i="1"/>
  <c r="O176" i="1"/>
  <c r="Q175" i="1"/>
  <c r="O175" i="1"/>
  <c r="Q174" i="1"/>
  <c r="O174" i="1"/>
  <c r="Q173" i="1"/>
  <c r="O173" i="1"/>
  <c r="Q172" i="1"/>
  <c r="O172" i="1"/>
  <c r="Q171" i="1"/>
  <c r="O171" i="1"/>
  <c r="Q170" i="1"/>
  <c r="O170" i="1"/>
  <c r="N169" i="1"/>
  <c r="M169" i="1"/>
  <c r="L169" i="1"/>
  <c r="Q167" i="1"/>
  <c r="O167" i="1"/>
  <c r="V167" i="1" s="1"/>
  <c r="N166" i="1"/>
  <c r="M166" i="1"/>
  <c r="L166" i="1"/>
  <c r="V177" i="1" l="1"/>
  <c r="V176" i="1" s="1"/>
  <c r="V175" i="1" s="1"/>
  <c r="V174" i="1" s="1"/>
  <c r="V173" i="1" s="1"/>
  <c r="V172" i="1" s="1"/>
  <c r="V171" i="1" s="1"/>
  <c r="V170" i="1" s="1"/>
  <c r="W195" i="1"/>
  <c r="W177" i="1"/>
  <c r="W176" i="1"/>
  <c r="U194" i="1"/>
  <c r="W191" i="1"/>
  <c r="O180" i="1"/>
  <c r="V180" i="1" s="1"/>
  <c r="W170" i="1"/>
  <c r="W181" i="1"/>
  <c r="W183" i="1"/>
  <c r="W185" i="1"/>
  <c r="W187" i="1"/>
  <c r="V187" i="1"/>
  <c r="V186" i="1" s="1"/>
  <c r="V185" i="1" s="1"/>
  <c r="V184" i="1" s="1"/>
  <c r="V183" i="1" s="1"/>
  <c r="V182" i="1" s="1"/>
  <c r="V181" i="1" s="1"/>
  <c r="U177" i="1"/>
  <c r="U182" i="1"/>
  <c r="W196" i="1"/>
  <c r="W194" i="1"/>
  <c r="U193" i="1"/>
  <c r="W186" i="1"/>
  <c r="U185" i="1"/>
  <c r="W182" i="1"/>
  <c r="U181" i="1"/>
  <c r="O190" i="1"/>
  <c r="V190" i="1" s="1"/>
  <c r="W192" i="1"/>
  <c r="U191" i="1"/>
  <c r="W193" i="1"/>
  <c r="U195" i="1"/>
  <c r="U192" i="1"/>
  <c r="V195" i="1"/>
  <c r="V194" i="1" s="1"/>
  <c r="V193" i="1" s="1"/>
  <c r="V192" i="1" s="1"/>
  <c r="V191" i="1" s="1"/>
  <c r="W175" i="1"/>
  <c r="U174" i="1"/>
  <c r="U172" i="1"/>
  <c r="W184" i="1"/>
  <c r="U186" i="1"/>
  <c r="W188" i="1"/>
  <c r="U183" i="1"/>
  <c r="U187" i="1"/>
  <c r="U184" i="1"/>
  <c r="U175" i="1"/>
  <c r="W171" i="1"/>
  <c r="W172" i="1"/>
  <c r="W174" i="1"/>
  <c r="W167" i="1"/>
  <c r="W166" i="1" s="1"/>
  <c r="U170" i="1"/>
  <c r="U171" i="1"/>
  <c r="W173" i="1"/>
  <c r="W178" i="1"/>
  <c r="U176" i="1"/>
  <c r="O169" i="1"/>
  <c r="V169" i="1" s="1"/>
  <c r="U173" i="1"/>
  <c r="U167" i="1"/>
  <c r="O166" i="1"/>
  <c r="V166" i="1" s="1"/>
  <c r="Q158" i="1"/>
  <c r="O158" i="1"/>
  <c r="Q157" i="1"/>
  <c r="O157" i="1"/>
  <c r="Q156" i="1"/>
  <c r="O156" i="1"/>
  <c r="Q155" i="1"/>
  <c r="O155" i="1"/>
  <c r="Q154" i="1"/>
  <c r="O154" i="1"/>
  <c r="O139" i="1"/>
  <c r="O140" i="1"/>
  <c r="O141" i="1"/>
  <c r="Q141" i="1"/>
  <c r="Q140" i="1"/>
  <c r="Q139" i="1"/>
  <c r="Q151" i="1"/>
  <c r="O151" i="1"/>
  <c r="V151" i="1" s="1"/>
  <c r="Q150" i="1"/>
  <c r="O150" i="1"/>
  <c r="Q149" i="1"/>
  <c r="O149" i="1"/>
  <c r="Q148" i="1"/>
  <c r="O148" i="1"/>
  <c r="Q147" i="1"/>
  <c r="O147" i="1"/>
  <c r="Q146" i="1"/>
  <c r="O146" i="1"/>
  <c r="Q145" i="1"/>
  <c r="O145" i="1"/>
  <c r="N144" i="1"/>
  <c r="M144" i="1"/>
  <c r="L144" i="1"/>
  <c r="O153" i="1" l="1"/>
  <c r="V153" i="1" s="1"/>
  <c r="U148" i="1"/>
  <c r="W139" i="1"/>
  <c r="W190" i="1"/>
  <c r="W180" i="1"/>
  <c r="W140" i="1"/>
  <c r="W141" i="1"/>
  <c r="W169" i="1"/>
  <c r="U145" i="1"/>
  <c r="U141" i="1"/>
  <c r="U140" i="1"/>
  <c r="O144" i="1"/>
  <c r="V144" i="1" s="1"/>
  <c r="W154" i="1"/>
  <c r="W158" i="1"/>
  <c r="U139" i="1"/>
  <c r="W147" i="1"/>
  <c r="U149" i="1"/>
  <c r="W151" i="1"/>
  <c r="U156" i="1"/>
  <c r="W157" i="1"/>
  <c r="U147" i="1"/>
  <c r="W155" i="1"/>
  <c r="U154" i="1"/>
  <c r="W156" i="1"/>
  <c r="U158" i="1"/>
  <c r="U155" i="1"/>
  <c r="V150" i="1"/>
  <c r="V149" i="1" s="1"/>
  <c r="V148" i="1" s="1"/>
  <c r="V147" i="1" s="1"/>
  <c r="V146" i="1" s="1"/>
  <c r="V145" i="1" s="1"/>
  <c r="W146" i="1"/>
  <c r="W150" i="1"/>
  <c r="U146" i="1"/>
  <c r="W148" i="1"/>
  <c r="U150" i="1"/>
  <c r="W145" i="1"/>
  <c r="W149" i="1"/>
  <c r="Q127" i="1"/>
  <c r="O127" i="1"/>
  <c r="V127" i="1" s="1"/>
  <c r="W153" i="1" l="1"/>
  <c r="W127" i="1"/>
  <c r="W144" i="1"/>
  <c r="Q142" i="1"/>
  <c r="O142" i="1"/>
  <c r="V142" i="1" s="1"/>
  <c r="V141" i="1" s="1"/>
  <c r="V140" i="1" s="1"/>
  <c r="V139" i="1" s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N131" i="1"/>
  <c r="M131" i="1"/>
  <c r="L131" i="1"/>
  <c r="Q100" i="1"/>
  <c r="Q101" i="1"/>
  <c r="O100" i="1"/>
  <c r="O101" i="1"/>
  <c r="Q129" i="1"/>
  <c r="O129" i="1"/>
  <c r="V129" i="1" s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N119" i="1"/>
  <c r="M119" i="1"/>
  <c r="L119" i="1"/>
  <c r="Q89" i="1"/>
  <c r="Q90" i="1"/>
  <c r="O89" i="1"/>
  <c r="O9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N92" i="1"/>
  <c r="M92" i="1"/>
  <c r="L92" i="1"/>
  <c r="Q88" i="1"/>
  <c r="O88" i="1"/>
  <c r="Q87" i="1"/>
  <c r="O87" i="1"/>
  <c r="Q86" i="1"/>
  <c r="Q85" i="1"/>
  <c r="O85" i="1"/>
  <c r="Q84" i="1"/>
  <c r="O84" i="1"/>
  <c r="Q83" i="1"/>
  <c r="O83" i="1"/>
  <c r="Q82" i="1"/>
  <c r="O82" i="1"/>
  <c r="N81" i="1"/>
  <c r="M81" i="1"/>
  <c r="L81" i="1"/>
  <c r="Q79" i="1"/>
  <c r="O79" i="1"/>
  <c r="V79" i="1" s="1"/>
  <c r="Q78" i="1"/>
  <c r="O78" i="1"/>
  <c r="N77" i="1"/>
  <c r="M77" i="1"/>
  <c r="L77" i="1"/>
  <c r="U100" i="1" l="1"/>
  <c r="U101" i="1"/>
  <c r="V101" i="1"/>
  <c r="V100" i="1" s="1"/>
  <c r="V99" i="1" s="1"/>
  <c r="V98" i="1" s="1"/>
  <c r="V97" i="1" s="1"/>
  <c r="V96" i="1" s="1"/>
  <c r="V95" i="1" s="1"/>
  <c r="V94" i="1" s="1"/>
  <c r="V93" i="1" s="1"/>
  <c r="V90" i="1"/>
  <c r="V89" i="1" s="1"/>
  <c r="V88" i="1" s="1"/>
  <c r="V87" i="1" s="1"/>
  <c r="V86" i="1" s="1"/>
  <c r="V85" i="1" s="1"/>
  <c r="V84" i="1" s="1"/>
  <c r="V83" i="1" s="1"/>
  <c r="V82" i="1" s="1"/>
  <c r="V138" i="1"/>
  <c r="V137" i="1" s="1"/>
  <c r="V136" i="1" s="1"/>
  <c r="V135" i="1" s="1"/>
  <c r="V134" i="1" s="1"/>
  <c r="V133" i="1" s="1"/>
  <c r="V132" i="1" s="1"/>
  <c r="W137" i="1"/>
  <c r="U136" i="1"/>
  <c r="V126" i="1"/>
  <c r="V125" i="1" s="1"/>
  <c r="V124" i="1" s="1"/>
  <c r="V123" i="1" s="1"/>
  <c r="V122" i="1" s="1"/>
  <c r="V121" i="1" s="1"/>
  <c r="V120" i="1" s="1"/>
  <c r="U133" i="1"/>
  <c r="W132" i="1"/>
  <c r="W138" i="1"/>
  <c r="W133" i="1"/>
  <c r="W134" i="1"/>
  <c r="W136" i="1"/>
  <c r="U132" i="1"/>
  <c r="U137" i="1"/>
  <c r="W101" i="1"/>
  <c r="W121" i="1"/>
  <c r="W125" i="1"/>
  <c r="W129" i="1"/>
  <c r="W100" i="1"/>
  <c r="W122" i="1"/>
  <c r="W126" i="1"/>
  <c r="U94" i="1"/>
  <c r="W96" i="1"/>
  <c r="U125" i="1"/>
  <c r="U124" i="1"/>
  <c r="W123" i="1"/>
  <c r="U121" i="1"/>
  <c r="U120" i="1"/>
  <c r="W135" i="1"/>
  <c r="W142" i="1"/>
  <c r="U134" i="1"/>
  <c r="U138" i="1"/>
  <c r="O131" i="1"/>
  <c r="V131" i="1" s="1"/>
  <c r="U135" i="1"/>
  <c r="W99" i="1"/>
  <c r="U97" i="1"/>
  <c r="U93" i="1"/>
  <c r="W84" i="1"/>
  <c r="W90" i="1"/>
  <c r="W120" i="1"/>
  <c r="U122" i="1"/>
  <c r="W124" i="1"/>
  <c r="U126" i="1"/>
  <c r="O119" i="1"/>
  <c r="V119" i="1" s="1"/>
  <c r="U123" i="1"/>
  <c r="U89" i="1"/>
  <c r="U96" i="1"/>
  <c r="W95" i="1"/>
  <c r="U98" i="1"/>
  <c r="W89" i="1"/>
  <c r="U88" i="1"/>
  <c r="U87" i="1"/>
  <c r="O77" i="1"/>
  <c r="V77" i="1" s="1"/>
  <c r="U84" i="1"/>
  <c r="W93" i="1"/>
  <c r="U95" i="1"/>
  <c r="W97" i="1"/>
  <c r="U99" i="1"/>
  <c r="O92" i="1"/>
  <c r="V92" i="1" s="1"/>
  <c r="W94" i="1"/>
  <c r="W98" i="1"/>
  <c r="U83" i="1"/>
  <c r="W88" i="1"/>
  <c r="W85" i="1"/>
  <c r="O81" i="1"/>
  <c r="V81" i="1" s="1"/>
  <c r="W87" i="1"/>
  <c r="U82" i="1"/>
  <c r="U86" i="1"/>
  <c r="W82" i="1"/>
  <c r="W86" i="1"/>
  <c r="W83" i="1"/>
  <c r="U85" i="1"/>
  <c r="U78" i="1"/>
  <c r="V78" i="1"/>
  <c r="W79" i="1"/>
  <c r="U79" i="1"/>
  <c r="W78" i="1"/>
  <c r="Q75" i="1"/>
  <c r="O75" i="1"/>
  <c r="N74" i="1"/>
  <c r="M74" i="1"/>
  <c r="L74" i="1"/>
  <c r="Q72" i="1"/>
  <c r="O72" i="1"/>
  <c r="V72" i="1" s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N64" i="1"/>
  <c r="M64" i="1"/>
  <c r="L64" i="1"/>
  <c r="I57" i="1"/>
  <c r="W131" i="1" l="1"/>
  <c r="W119" i="1"/>
  <c r="W75" i="1"/>
  <c r="W74" i="1" s="1"/>
  <c r="W92" i="1"/>
  <c r="U66" i="1"/>
  <c r="W70" i="1"/>
  <c r="O74" i="1"/>
  <c r="V74" i="1" s="1"/>
  <c r="V75" i="1"/>
  <c r="W81" i="1"/>
  <c r="W77" i="1"/>
  <c r="U75" i="1"/>
  <c r="U69" i="1"/>
  <c r="U65" i="1"/>
  <c r="W65" i="1"/>
  <c r="W67" i="1"/>
  <c r="W69" i="1"/>
  <c r="W66" i="1"/>
  <c r="W71" i="1"/>
  <c r="U70" i="1"/>
  <c r="W72" i="1"/>
  <c r="V71" i="1"/>
  <c r="V70" i="1" s="1"/>
  <c r="V69" i="1" s="1"/>
  <c r="V68" i="1" s="1"/>
  <c r="V67" i="1" s="1"/>
  <c r="V66" i="1" s="1"/>
  <c r="V65" i="1" s="1"/>
  <c r="U67" i="1"/>
  <c r="W68" i="1"/>
  <c r="O64" i="1"/>
  <c r="V64" i="1" s="1"/>
  <c r="U68" i="1"/>
  <c r="Q62" i="1"/>
  <c r="O62" i="1"/>
  <c r="V62" i="1" s="1"/>
  <c r="N61" i="1"/>
  <c r="M61" i="1"/>
  <c r="L61" i="1"/>
  <c r="W62" i="1" l="1"/>
  <c r="W64" i="1"/>
  <c r="U62" i="1"/>
  <c r="O61" i="1"/>
  <c r="V61" i="1" s="1"/>
  <c r="I51" i="1"/>
  <c r="Q59" i="1"/>
  <c r="O59" i="1"/>
  <c r="V59" i="1" s="1"/>
  <c r="Q58" i="1"/>
  <c r="O58" i="1"/>
  <c r="N57" i="1"/>
  <c r="M57" i="1"/>
  <c r="L57" i="1"/>
  <c r="Q55" i="1"/>
  <c r="O55" i="1"/>
  <c r="V55" i="1" s="1"/>
  <c r="Q54" i="1"/>
  <c r="O54" i="1"/>
  <c r="Q53" i="1"/>
  <c r="O53" i="1"/>
  <c r="Q52" i="1"/>
  <c r="O52" i="1"/>
  <c r="N51" i="1"/>
  <c r="M51" i="1"/>
  <c r="L51" i="1"/>
  <c r="U53" i="1" l="1"/>
  <c r="U59" i="1"/>
  <c r="W58" i="1"/>
  <c r="W61" i="1"/>
  <c r="W54" i="1"/>
  <c r="W59" i="1"/>
  <c r="U52" i="1"/>
  <c r="U58" i="1"/>
  <c r="W53" i="1"/>
  <c r="V58" i="1"/>
  <c r="O57" i="1"/>
  <c r="V57" i="1" s="1"/>
  <c r="W55" i="1"/>
  <c r="W52" i="1"/>
  <c r="U54" i="1"/>
  <c r="O51" i="1"/>
  <c r="V51" i="1" s="1"/>
  <c r="V54" i="1"/>
  <c r="V53" i="1" s="1"/>
  <c r="V52" i="1" s="1"/>
  <c r="W57" i="1" l="1"/>
  <c r="W51" i="1"/>
  <c r="Q49" i="1"/>
  <c r="O49" i="1"/>
  <c r="V49" i="1" s="1"/>
  <c r="Q48" i="1"/>
  <c r="O48" i="1"/>
  <c r="Q47" i="1"/>
  <c r="O47" i="1"/>
  <c r="Q46" i="1"/>
  <c r="O46" i="1"/>
  <c r="Q45" i="1"/>
  <c r="O45" i="1"/>
  <c r="N44" i="1"/>
  <c r="M44" i="1"/>
  <c r="L44" i="1"/>
  <c r="Q42" i="1"/>
  <c r="O42" i="1"/>
  <c r="V42" i="1" s="1"/>
  <c r="Q41" i="1"/>
  <c r="O41" i="1"/>
  <c r="Q40" i="1"/>
  <c r="O40" i="1"/>
  <c r="N39" i="1"/>
  <c r="M39" i="1"/>
  <c r="L39" i="1"/>
  <c r="U46" i="1" l="1"/>
  <c r="U45" i="1"/>
  <c r="U47" i="1"/>
  <c r="W46" i="1"/>
  <c r="W47" i="1"/>
  <c r="W49" i="1"/>
  <c r="W45" i="1"/>
  <c r="O44" i="1"/>
  <c r="V44" i="1" s="1"/>
  <c r="V48" i="1"/>
  <c r="V47" i="1" s="1"/>
  <c r="V46" i="1" s="1"/>
  <c r="V45" i="1" s="1"/>
  <c r="W48" i="1"/>
  <c r="U48" i="1"/>
  <c r="W42" i="1"/>
  <c r="U41" i="1"/>
  <c r="W41" i="1"/>
  <c r="U40" i="1"/>
  <c r="W40" i="1"/>
  <c r="V41" i="1"/>
  <c r="V40" i="1" s="1"/>
  <c r="O39" i="1"/>
  <c r="V39" i="1" s="1"/>
  <c r="W44" i="1" l="1"/>
  <c r="W39" i="1"/>
  <c r="Q37" i="1" l="1"/>
  <c r="O37" i="1"/>
  <c r="V37" i="1" s="1"/>
  <c r="Q36" i="1"/>
  <c r="O36" i="1"/>
  <c r="Q35" i="1"/>
  <c r="O35" i="1"/>
  <c r="Q34" i="1"/>
  <c r="O34" i="1"/>
  <c r="N33" i="1"/>
  <c r="M33" i="1"/>
  <c r="L33" i="1"/>
  <c r="Q31" i="1"/>
  <c r="O31" i="1"/>
  <c r="V31" i="1" s="1"/>
  <c r="Q30" i="1"/>
  <c r="O30" i="1"/>
  <c r="Q29" i="1"/>
  <c r="O29" i="1"/>
  <c r="Q28" i="1"/>
  <c r="O28" i="1"/>
  <c r="Q27" i="1"/>
  <c r="O27" i="1"/>
  <c r="Q26" i="1"/>
  <c r="O26" i="1"/>
  <c r="Q25" i="1"/>
  <c r="O25" i="1"/>
  <c r="N24" i="1"/>
  <c r="M24" i="1"/>
  <c r="L24" i="1"/>
  <c r="Q22" i="1"/>
  <c r="O22" i="1"/>
  <c r="V22" i="1" s="1"/>
  <c r="Q21" i="1"/>
  <c r="O21" i="1"/>
  <c r="Q20" i="1"/>
  <c r="O20" i="1"/>
  <c r="Q19" i="1"/>
  <c r="O19" i="1"/>
  <c r="N18" i="1"/>
  <c r="M18" i="1"/>
  <c r="L18" i="1"/>
  <c r="Q16" i="1"/>
  <c r="O16" i="1"/>
  <c r="Q15" i="1"/>
  <c r="O15" i="1"/>
  <c r="Q13" i="1"/>
  <c r="O13" i="1"/>
  <c r="Q12" i="1"/>
  <c r="O12" i="1"/>
  <c r="Q11" i="1"/>
  <c r="O11" i="1"/>
  <c r="Q10" i="1"/>
  <c r="O10" i="1"/>
  <c r="Q9" i="1"/>
  <c r="O9" i="1"/>
  <c r="N8" i="1"/>
  <c r="M8" i="1"/>
  <c r="L8" i="1"/>
  <c r="O33" i="1" l="1"/>
  <c r="V33" i="1" s="1"/>
  <c r="V30" i="1"/>
  <c r="V29" i="1" s="1"/>
  <c r="V28" i="1" s="1"/>
  <c r="V27" i="1" s="1"/>
  <c r="V26" i="1" s="1"/>
  <c r="V25" i="1" s="1"/>
  <c r="W15" i="1"/>
  <c r="U25" i="1"/>
  <c r="O8" i="1"/>
  <c r="V8" i="1" s="1"/>
  <c r="U26" i="1"/>
  <c r="U11" i="1"/>
  <c r="W10" i="1"/>
  <c r="W12" i="1"/>
  <c r="W16" i="1"/>
  <c r="U20" i="1"/>
  <c r="W26" i="1"/>
  <c r="W27" i="1"/>
  <c r="W29" i="1"/>
  <c r="W35" i="1"/>
  <c r="W19" i="1"/>
  <c r="W36" i="1"/>
  <c r="W13" i="1"/>
  <c r="V16" i="1"/>
  <c r="V15" i="1" s="1"/>
  <c r="U35" i="1"/>
  <c r="U19" i="1"/>
  <c r="W30" i="1"/>
  <c r="W31" i="1"/>
  <c r="U34" i="1"/>
  <c r="U36" i="1"/>
  <c r="U12" i="1"/>
  <c r="W9" i="1"/>
  <c r="W20" i="1"/>
  <c r="W21" i="1"/>
  <c r="W25" i="1"/>
  <c r="U29" i="1"/>
  <c r="U30" i="1"/>
  <c r="W37" i="1"/>
  <c r="W34" i="1"/>
  <c r="V36" i="1"/>
  <c r="V35" i="1" s="1"/>
  <c r="V34" i="1" s="1"/>
  <c r="U27" i="1"/>
  <c r="W28" i="1"/>
  <c r="O24" i="1"/>
  <c r="V24" i="1" s="1"/>
  <c r="W22" i="1"/>
  <c r="U21" i="1"/>
  <c r="V21" i="1"/>
  <c r="V20" i="1" s="1"/>
  <c r="V19" i="1" s="1"/>
  <c r="O18" i="1"/>
  <c r="V18" i="1" s="1"/>
  <c r="U9" i="1"/>
  <c r="W11" i="1"/>
  <c r="U13" i="1"/>
  <c r="U10" i="1"/>
  <c r="U15" i="1"/>
  <c r="V13" i="1" l="1"/>
  <c r="V12" i="1" s="1"/>
  <c r="V11" i="1" s="1"/>
  <c r="V10" i="1" s="1"/>
  <c r="V9" i="1" s="1"/>
  <c r="W18" i="1"/>
  <c r="W24" i="1"/>
  <c r="W8" i="1"/>
  <c r="W33" i="1"/>
  <c r="V158" i="1"/>
  <c r="V157" i="1" s="1"/>
  <c r="V156" i="1" s="1"/>
  <c r="V155" i="1" s="1"/>
  <c r="V154" i="1" s="1"/>
</calcChain>
</file>

<file path=xl/sharedStrings.xml><?xml version="1.0" encoding="utf-8"?>
<sst xmlns="http://schemas.openxmlformats.org/spreadsheetml/2006/main" count="902" uniqueCount="494">
  <si>
    <t>Класс напряжения, кВ</t>
  </si>
  <si>
    <t>Протяженность, км</t>
  </si>
  <si>
    <t>Т-1, 
МВА</t>
  </si>
  <si>
    <t>Т-2, 
МВА</t>
  </si>
  <si>
    <t>Т-3, 
МВА</t>
  </si>
  <si>
    <t>Загрузка ПС, %</t>
  </si>
  <si>
    <t>Загрузка ВЛ, %</t>
  </si>
  <si>
    <t>Наименование участка ВЛ</t>
  </si>
  <si>
    <t xml:space="preserve">Марка и сечение провода </t>
  </si>
  <si>
    <t>Ограничивающие факторы</t>
  </si>
  <si>
    <t>№
п/п</t>
  </si>
  <si>
    <t>1</t>
  </si>
  <si>
    <t>1.1</t>
  </si>
  <si>
    <t>1.2</t>
  </si>
  <si>
    <t>1.3</t>
  </si>
  <si>
    <t>Выданная нагрузка по ТУ от ПС,
 МВА</t>
  </si>
  <si>
    <t>Выданная нагрузка по ТУ от ВЛ, 
МВА</t>
  </si>
  <si>
    <t>Ожидаемая суммарная нагрузка, 
МВА</t>
  </si>
  <si>
    <t>Допустимая нагрузка ПС, 
МВА</t>
  </si>
  <si>
    <t>Наименование ВЛ, ПС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</si>
  <si>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</si>
  <si>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</si>
  <si>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>МВА</t>
  </si>
  <si>
    <t>мин.</t>
  </si>
  <si>
    <t>Перспективный дефицит/ профицит установленной мощности, МВА</t>
  </si>
  <si>
    <t>Примечание</t>
  </si>
  <si>
    <t>Пропускная способность ВЛ (min), 
МВА</t>
  </si>
  <si>
    <t>Пропускная способность ВЛ (min), МВт</t>
  </si>
  <si>
    <t>Максимальная нагрузка 
(по замерам), 
МВА</t>
  </si>
  <si>
    <t>1.4</t>
  </si>
  <si>
    <t>АС-70</t>
  </si>
  <si>
    <t>1.5</t>
  </si>
  <si>
    <t>АС-50
АС-70</t>
  </si>
  <si>
    <t>1.6</t>
  </si>
  <si>
    <t>1.7</t>
  </si>
  <si>
    <t>1,8</t>
  </si>
  <si>
    <t>АС-70
АС-95</t>
  </si>
  <si>
    <t>ПС "Южная"</t>
  </si>
  <si>
    <t>АС-50
АС-70
АС-95</t>
  </si>
  <si>
    <t>АС-35</t>
  </si>
  <si>
    <t>АС-35
АС-70
АС-95</t>
  </si>
  <si>
    <t>АС-95</t>
  </si>
  <si>
    <t>АС-50</t>
  </si>
  <si>
    <t>12,7</t>
  </si>
  <si>
    <t>1.8</t>
  </si>
  <si>
    <t>20</t>
  </si>
  <si>
    <t>16</t>
  </si>
  <si>
    <t>ПС "Ишимская"</t>
  </si>
  <si>
    <t>1.9</t>
  </si>
  <si>
    <t>1.10</t>
  </si>
  <si>
    <t>Красносельская - Культура</t>
  </si>
  <si>
    <t>39,85
20,89</t>
  </si>
  <si>
    <t>Загрузка ВЛ-35 кВ Новосельская - Шуйская -Победа - Бараккульская - Веселовская</t>
  </si>
  <si>
    <t>ПС "Культура"</t>
  </si>
  <si>
    <t>Культура - Гвардеец</t>
  </si>
  <si>
    <t>ПС "Гвардеец"</t>
  </si>
  <si>
    <t>ПС "Васильевка"</t>
  </si>
  <si>
    <t>Гвардеец - Васильевка</t>
  </si>
  <si>
    <t>ПС "Дорогино"</t>
  </si>
  <si>
    <t>Васильевка -Дорогино</t>
  </si>
  <si>
    <t>Дорогино - Каменка</t>
  </si>
  <si>
    <t>ПС "Каменка"</t>
  </si>
  <si>
    <t>ПС "Белгородка"</t>
  </si>
  <si>
    <t>Каменка - Белгородка</t>
  </si>
  <si>
    <t>14</t>
  </si>
  <si>
    <t>Белгородка - Айдабол</t>
  </si>
  <si>
    <t>ПС "Пригородная"</t>
  </si>
  <si>
    <t>ПС "Сергеевка"</t>
  </si>
  <si>
    <t>ПС "Самарка"</t>
  </si>
  <si>
    <t>ПС "Алгабас"</t>
  </si>
  <si>
    <t>Сергеевка - Самарка</t>
  </si>
  <si>
    <t xml:space="preserve"> Самарка - Алгабас</t>
  </si>
  <si>
    <t>ПС "Садовая"</t>
  </si>
  <si>
    <t>ПС "Борисовка"</t>
  </si>
  <si>
    <t>ПС "Покровка"</t>
  </si>
  <si>
    <t>ПС "Отан"</t>
  </si>
  <si>
    <t>ПС "Спасская"</t>
  </si>
  <si>
    <t>Садовая - Борисовка</t>
  </si>
  <si>
    <t>Борисовка - Покровка</t>
  </si>
  <si>
    <t>Покровка - Садовая</t>
  </si>
  <si>
    <t>Покровка - Отан</t>
  </si>
  <si>
    <t>Отан - Спасская</t>
  </si>
  <si>
    <t>Новосельская - Спасская</t>
  </si>
  <si>
    <t>ВЛ-35 кВ Новосельская - Шуйская -Победа - Бараккульская - Веселовская</t>
  </si>
  <si>
    <t>ПС "Шуйская"</t>
  </si>
  <si>
    <t>ПС "Победа"</t>
  </si>
  <si>
    <t>ПС "Бараккульская"</t>
  </si>
  <si>
    <t>Новосельская - Шуйская</t>
  </si>
  <si>
    <t xml:space="preserve">Шуйская -Победа </t>
  </si>
  <si>
    <t xml:space="preserve">Победа - Бараккульская </t>
  </si>
  <si>
    <t xml:space="preserve">Веселовская - Бараккульская </t>
  </si>
  <si>
    <t>АС-35
АС-70</t>
  </si>
  <si>
    <t>14
3,5</t>
  </si>
  <si>
    <t>14,4
0,62</t>
  </si>
  <si>
    <t>12,55
0,63</t>
  </si>
  <si>
    <t xml:space="preserve">
14
17
47,3
</t>
  </si>
  <si>
    <t>26,95
78,2
13,7</t>
  </si>
  <si>
    <t>56,5
31,146</t>
  </si>
  <si>
    <t>АС-50,
СШ-35 кВ АС-120, ТТ-100/5 выносные на МВ-35 кВ Красная Заря, Культура, Береговая, ТТ-100/5 на СМВ-35 кВ на ПС "Красносельская"</t>
  </si>
  <si>
    <t xml:space="preserve">АС-50, 
СШ-35 кВ АС-70,
ТТ-150/5 выносной в сторону ПС "Красносельская", 
ТТ-100/5 на СМВ-35 кВ ПС "Культура"
</t>
  </si>
  <si>
    <t>АС-70,
СШ-35 кВ АС-70,
ТТ-100/5 выносные и в МВ-35 кВ Культура, Васильевка, 
ТТ-100/5 на МВ-35 кв Карамышевка" и СМВ-35 кВ на ПС "Гвардеец"</t>
  </si>
  <si>
    <t xml:space="preserve">АС-70,
СШ-35 кВ АС-70, 
ТТ-100/5 выносные в сторону ПС "Айдабул", 
ТТ-100/5 на СМВ-35 кВ на ПС "Белгородка"
</t>
  </si>
  <si>
    <t>АС-95,
СШ-35 кВ АС-95,
ТТ-150/5 на СМВ-35 кВ  на ПС "Алгабас"</t>
  </si>
  <si>
    <t>АС-70, 
СШ-35 кВ АС-70,
ТТ-100/5 на СМВ-35 кВ на ПС "Борисовка"</t>
  </si>
  <si>
    <t>АС-95, 
СШ-35 кВ АС-50,
заградители ВЧЗС-100 в сторону ПС "Садовая" и ПС "Отан",
ТТ-50/5 на МВ-35 кВ Борисовка, 
ТТ-100/5 на СМВ-35 кВ на ПС "Покровка"</t>
  </si>
  <si>
    <t>АС-50,
СШ-35 кВ АС-50,
ТТ-75/5 на СМВ-35 кВ на ПС "Отан"</t>
  </si>
  <si>
    <t>АС-70, 
СШ-35 кВ АС-70,
ТТ-50/5 выносные в сторону ПС "Отан" и ПС "Новосельская",
 ТТ-100/5 на СМВ-35 кВ на ПС "Спасская"</t>
  </si>
  <si>
    <t>АС-70, 
СШ-35 кВ АС-120,
ТТ-300/5 на МВ-35-1, 2, СМВ-35 кВ, 
ТТ-50/5 выносной в сторону ПС "Спасская", 
ТТ-100/5 выносной в сторону ПС "Шуйская" на ПС "Новосельская"</t>
  </si>
  <si>
    <t>АС-70,
СШ-35 кВ АС-70,
заградители ВЧЗС-100 в сторону ПС "Новосельская" и ПС "Победа",  
ТТ-100/5 на СМВ-35 кВ,
ТТ-100/5 выносной в сторону ПС "Победа" на ПС "Шуйская"</t>
  </si>
  <si>
    <t>АС-70,
СШ-35 кВ АС-70,
заградитель ВЧЗС-100 в сторону ПС "Бараккульская", 
ТТ-100/5 на СМВ-35 кВ ПС "Победа"</t>
  </si>
  <si>
    <t>ПС "Отрадное"</t>
  </si>
  <si>
    <t>АС-70, 
СШ-35 кВ АС-50, 
ТТ-150/5 на СМВ-35 кВ ПС "Отрадное"</t>
  </si>
  <si>
    <t>АС-70, 
СШ-35 кВ АС-70, 
ТТ-100/5 на МВ-35 кВ Карамышевка на ПС "Гвардеец"</t>
  </si>
  <si>
    <t>Карамышевка - Отрадное правая цепь</t>
  </si>
  <si>
    <t>Карамышевка - Отрадное левая цепь</t>
  </si>
  <si>
    <t>21,5</t>
  </si>
  <si>
    <t>АС-35
АС-50
АС-70
АС-95</t>
  </si>
  <si>
    <t>отпайка на ПС "Гвардеец" от ВЛ-35 кВ Отрадное - Карамышевка правая цепь</t>
  </si>
  <si>
    <t xml:space="preserve">Загрузка ВЛ-35 кВ Веселовская - Владимировка -Поляна - Богородка - Поляна - Свободная - Балкашино </t>
  </si>
  <si>
    <t xml:space="preserve">ВЛ-35 кВ Веселовская - Владимировка -Поляна - Богородка - Поляна - Свободная - Балкашино </t>
  </si>
  <si>
    <t>ПС "Владимировка"</t>
  </si>
  <si>
    <t>ПС "Богородка"</t>
  </si>
  <si>
    <t>ПС "Поляна"</t>
  </si>
  <si>
    <t>ПС "Свободная"</t>
  </si>
  <si>
    <t>Веселовская - Владимировка</t>
  </si>
  <si>
    <t>Владимировка - Богородка</t>
  </si>
  <si>
    <t>2АС-70</t>
  </si>
  <si>
    <t>Богородка - Свободная</t>
  </si>
  <si>
    <t>Балкашино - Свободная</t>
  </si>
  <si>
    <t>13,4</t>
  </si>
  <si>
    <t>АС-70,
 СШ-35 кВ АС-120, 
ТТ-300/5 МВ-35-1, 2,
ТТ-200/5 СМВ-35 кВ,
ТТ-150/5 выносной в сторону ПС "Владимировка" на ПС "Веселовская"</t>
  </si>
  <si>
    <t>АС-70, 
СШ-35 кВ АС-70 на ПС "Поляна"</t>
  </si>
  <si>
    <t>АС-70, 
СШ-35 кВ АС-70,
ТТ-300/5 на ЭВ-35-1, 2,
ТТ-200/5 на СЭВ-35 кВ, 
ТТ-50/5 на ЭВ-35 кВ ПС "Свободная" и ПС "Каменка" на ПС "Балкашино"</t>
  </si>
  <si>
    <t>Загрузка ВЛ-35 кВ Шантобе -ГПП-3 (Водозабор) - Приозерная - Лесная - Балкашино</t>
  </si>
  <si>
    <t>ВЛ-35 кВ Шантобе -ГПП-3 (Водозабор) - Приозерная - Лесная - Балкашино</t>
  </si>
  <si>
    <t>ПС "Приозерная"</t>
  </si>
  <si>
    <t>ГПП-3 35/6 кВ (Водозабор)</t>
  </si>
  <si>
    <t>ПС "Лесная"</t>
  </si>
  <si>
    <t>Шантобе -ГПП-3 (Водозабор"</t>
  </si>
  <si>
    <t>ГПП-3 (Водозабор) - Приозерная</t>
  </si>
  <si>
    <t>Приозерная - Лесная</t>
  </si>
  <si>
    <t>Балкашино - Лесная</t>
  </si>
  <si>
    <t>АС-70,
СШ-35 кВ АС-70,
ТТ-100/5 на СМВ-35 кВ,
ТТ-100/5 выносной в сторону ПС "Шантобе" на ПС "Приозерная"</t>
  </si>
  <si>
    <t>АС-70,
СШ-35 кВ АС-70, 
ТТ-100/5 на СМВ-35 кВ на ПС "Лесная"</t>
  </si>
  <si>
    <t>АС-70, 
СШ-35 кВ АС-70,
ТТ-300/5 на ЭВ-35-1, 2,
ТТ-200/5 на СЭВ-35 кВ, 
ТТ-50/5 на ЭВ-35 кВ ПС "Лесная" на ПС "Балкашино"</t>
  </si>
  <si>
    <t>ПС "Сандыктау"</t>
  </si>
  <si>
    <t>ПС "Заводская"</t>
  </si>
  <si>
    <t>АС-70, 
ТТ-50/5 на ЭВ-35 кВ Сандыктау правая, левая цепь на ПС "Балкашино"</t>
  </si>
  <si>
    <t>АС-70, 
СШ-35 кВ АС-50 на ПС "Сандыктау"</t>
  </si>
  <si>
    <t>АС-70, 
СШ-35 кВ АС-70 на ПС "Заводская"</t>
  </si>
  <si>
    <t>Загрузка ВЛ-35 кВ  Тасты-Талды - Фурманова</t>
  </si>
  <si>
    <t>ВЛ-35 кВ  Тасты-Талды - Фурманова</t>
  </si>
  <si>
    <t>ПС "Фурманова"</t>
  </si>
  <si>
    <t>Тасты-Талды - Фурманова</t>
  </si>
  <si>
    <t>АС-95,
СШ-35 кВ АС-95 на ПС "Фурманова"</t>
  </si>
  <si>
    <t>ПС "Валиханова"</t>
  </si>
  <si>
    <t>ПС "Львовская"</t>
  </si>
  <si>
    <t>Валиханова - Львовская</t>
  </si>
  <si>
    <t>МКТП "Львовский ХПП"</t>
  </si>
  <si>
    <t>отпайка на МКТП-"Львовский ХПП" от ВЛ-35 кВ Валиханова - Львовская</t>
  </si>
  <si>
    <t>Львовская - Пригородная</t>
  </si>
  <si>
    <t>17,3</t>
  </si>
  <si>
    <t>Пригородная - Южная</t>
  </si>
  <si>
    <t>Державинская - Пригородная</t>
  </si>
  <si>
    <t>Державинская -
 Южная</t>
  </si>
  <si>
    <t>18,7
3</t>
  </si>
  <si>
    <t>113,7
3</t>
  </si>
  <si>
    <t>81,83
19,34</t>
  </si>
  <si>
    <t>АС-70,
СШ-35 кВ АС-95,
ТТ-75/5 на МВ-35 кВ ввод№3, 
ТТ-75/5 выносной в сторну ПС "Фурманова", заградитель ВЧЗС-100 в сторону ПС "Фурманова",
ТТ-50/5 выносной в сторону ПС "Ленкомсомола" на ПС "Тасты-Талды"</t>
  </si>
  <si>
    <t>АС-70,
СШ-35 кВ АС-95,
 ТТ-50/5 на МВ-35 кВ Валиханова на ПС "Ленкомсомола"</t>
  </si>
  <si>
    <t>АС-70, 
СШ-35 кВ АС-70,
ТТ-100/5 на СМВ-35 кВ на ПС "Валиханова"</t>
  </si>
  <si>
    <t>АС-70, 
СШ-35 кВ АС-95,
ТТ-150/5 на СМВ-35 кВ, 
заградитель ЗВС-100 в сторону ПС "Валиханова" на ПС "Львовская"</t>
  </si>
  <si>
    <t>АС-70,
СШ-35 кВ АС-95,
ТТ-150/5 на СМВ-35 кВ,
ТТ-50/5 на МВ-35 кВ Южная на ПС "Пригородная"</t>
  </si>
  <si>
    <t>АС-70, 
СШ-35 кВ АС-95,
ТТ-200/5 на СМВ-35 кВ на ПС "Южная"</t>
  </si>
  <si>
    <t>АС-70, 
СШ-35 кВ АС-95,
ТТ-600/5 на МВ-35 кВ №1, 1 и СМВ-35 кВ,
ТТ-600/5 на МВ-35 кВ Южная" на ПС "Державинская"</t>
  </si>
  <si>
    <t>Загрузка ВЛ-35 кВ Державинская - Донская</t>
  </si>
  <si>
    <t>ВЛ-35 кВ Державинская - Донская</t>
  </si>
  <si>
    <t>ПС "Донская"</t>
  </si>
  <si>
    <t>Державинская - Донская</t>
  </si>
  <si>
    <t>29,1
9,3</t>
  </si>
  <si>
    <t>АС-70,
СШ-35 кВ АС-95,
 ТТ-600/5 на МВ-35 кВ №1,2 и СМВ-35 кВ,
ТТ-75/5 на МВ-35 кВ Донская, заградитель ВЧЗС-100 в сторону ПС "Донская" на ПС "Державинская"</t>
  </si>
  <si>
    <t>АС-70,
 СШ-35 кВ АС-95, заградитель ЗВС-100 в сторону ПС "Державинская" на ПС "Донская"</t>
  </si>
  <si>
    <t>Загрузка ВЛ-35 кВ Целинная - Титова</t>
  </si>
  <si>
    <t>ВЛ-35 кВ Целинная - Титова</t>
  </si>
  <si>
    <t>ПС "Титова"</t>
  </si>
  <si>
    <t>Загрузка ВЛ-35 кВ  Пятигорская - Отрадная - Шолаксанды - Братолюбовка - Тассуат - Нахимовская - Державинская</t>
  </si>
  <si>
    <t>ВЛ-35 кВ  Пятигорская - Отрадная - Шолаксанды - Братолюбовка - Тассуат - Нахимовская - Державинская</t>
  </si>
  <si>
    <t>ПС "Отрадная"</t>
  </si>
  <si>
    <t>Пятигорская -
 Отрадная</t>
  </si>
  <si>
    <t>МКТП 35/0,4 кВ "Кенский ХПП"</t>
  </si>
  <si>
    <t>отпайка на МКТП "Кенский ХПП" от ВЛ-35 кВ Пятигорская - Отрадная</t>
  </si>
  <si>
    <t>ПС "Шолаксанды"</t>
  </si>
  <si>
    <t>Отрадная - 
Шолаксанды</t>
  </si>
  <si>
    <t>ПС "Братолюбовка"</t>
  </si>
  <si>
    <t>Шолаксанды - Братолюбовка</t>
  </si>
  <si>
    <t>26,2</t>
  </si>
  <si>
    <t>ПС "Тассуат"</t>
  </si>
  <si>
    <t>Братолюбовка - 
Тассуат</t>
  </si>
  <si>
    <t>ПС "Нахимовская"</t>
  </si>
  <si>
    <t>Тассуат - 
Нахимовская</t>
  </si>
  <si>
    <t>МКТП 35/0,4 кВ "Пионерлагерь"</t>
  </si>
  <si>
    <t>отпайка на МКТП "Пионерлагерь" от ВЛ-35 кВ Державинская - Нахимовская</t>
  </si>
  <si>
    <t>Державинская - Нахимовская</t>
  </si>
  <si>
    <t>24
49
25,119</t>
  </si>
  <si>
    <t>АС-50,
СШ-35 кВ АС-95,
ТТ-300/5 на МВ-35 кВ №1, 2 и СМВ-35 кВ,
ТТ-40/5 выносной в сторону ПС "Отрадная" на ПС "Пятигорская"</t>
  </si>
  <si>
    <t>АС-70, 
СШ-35 кВ АС-95,
 ТТ-100/5 на СМВ-35 кВ на ПС "Шолаксанды"</t>
  </si>
  <si>
    <t>АС-95,
СШ-35 кВ АС-95, 
ТТ-100/5 на СМВ-35 кВ на ПС "Отрадная"</t>
  </si>
  <si>
    <t>АС-70, 
СШ-35 кВ АС-95,
 ТТ-100/5 на СМВ-35 кВ на ПС "Братолюбовка"</t>
  </si>
  <si>
    <t>АС-70, 
СШ-35 кВ АС-95,
 ТТ-100/5 на СМВ-35 кВ на ПС "Тассуат"</t>
  </si>
  <si>
    <t>АС-70, 
СШ-35 кВ АС-95,
 ТТ-75/5 на СМВ-35 кВ, МВ-35 кВ Баранкуль, Державинская и Тассуат на ПС "Нахимовская"</t>
  </si>
  <si>
    <t xml:space="preserve">АС-50, 
СШ-35 кВ АС-95,
ТТ-600/5 на МВ-35 кВ №1, 2 и СМВ-35кВ,
ТТ-75/5 на МВ-35 кВ Нахимовская на ПС "Державинская"
</t>
  </si>
  <si>
    <t>ПС "Баранкуль"</t>
  </si>
  <si>
    <t>ПС "Ростовская"</t>
  </si>
  <si>
    <t>МКТП 35/0,4 кВ "Отделение Бопалак"</t>
  </si>
  <si>
    <t>МКТП 35/0,4 кВ "Коксай"</t>
  </si>
  <si>
    <t>ПС "Казгородок"</t>
  </si>
  <si>
    <t>МТП 35/0,4 кВ
 "Кызыл Ту"</t>
  </si>
  <si>
    <t>ПС "Лозовая"</t>
  </si>
  <si>
    <t>1.11</t>
  </si>
  <si>
    <t>ПС "Ленина"</t>
  </si>
  <si>
    <t>ПС "Кийма"</t>
  </si>
  <si>
    <t>1.12</t>
  </si>
  <si>
    <t>1.13</t>
  </si>
  <si>
    <t>1.14</t>
  </si>
  <si>
    <t>ПС "Подгорная"</t>
  </si>
  <si>
    <t>ПС "Жаксынская"</t>
  </si>
  <si>
    <t>Державинская - Баранкуль</t>
  </si>
  <si>
    <t>Баранкуль - Нахимовская</t>
  </si>
  <si>
    <t>Баранкуь -
 Ростовская</t>
  </si>
  <si>
    <t>отпайка на МКТП "Отделение Бопалак" от ВЛ-35 кВ Баранкуль - Ростовская</t>
  </si>
  <si>
    <t>Ростовская - 
Ишимская</t>
  </si>
  <si>
    <t>Отпайка на МКТП "Коксай" от ВЛ-35 кВ Ростовская - 
Ишимская</t>
  </si>
  <si>
    <t>Отпайка на ПС "Казгородок" от ВЛ-35 кВ Ростовская - 
Ишимская</t>
  </si>
  <si>
    <t>Отпайка на МКТП "Кызыл Ту" от ВЛ-35 кВ Ростовская - 
Ишимская</t>
  </si>
  <si>
    <t>Ишимская - Лозовая</t>
  </si>
  <si>
    <t>Лозовая - Ленина</t>
  </si>
  <si>
    <t>Ленина - Кийма</t>
  </si>
  <si>
    <t>ПС "Новая"</t>
  </si>
  <si>
    <t>Кийма - Новая</t>
  </si>
  <si>
    <t>Кийма - Подгорная</t>
  </si>
  <si>
    <t>Подгорная - Жаксынская</t>
  </si>
  <si>
    <t xml:space="preserve">АС-35,
СШ-35 кВ АС-95, 
ТТ-600/5 на ЭВ-35 кВ №1, 2 и СЭВ-35 кВ,
ТТ-75/5 выносной в сторону ПС "Баранкуль" на ПС "Державинская" </t>
  </si>
  <si>
    <t>АС-70, 
СШ-35 кВ I - АС-95, II - АС-120, 
ТТ-200/5 на СМВ-35 кВ, ТТ-200/5 на МВ-35 кВ Державинская,
 ТТ-150/5 на МВ-35 кВ Ростовская, 
ТТ-50/5 на МВ-35 кВ Нахимовская, 
заградитель ЗВС-100 в сторону ПС "Державинская" на ПС "Баранкуль"</t>
  </si>
  <si>
    <t>АС-50, 
СШ-35 кВ АС-95,
ТТ-75/5 на СМВ-35 кВ,
ТТ-75/5 на МВ-35 кВ Баранкуль, Державинская, Тасстуат на ПС "Нахимовская"</t>
  </si>
  <si>
    <t>АС-35,
СШ-35 кВ АС-95,
ТТ-100/5 на СМВ-35 кВ,
ТТ-50/5 выносной в сторону ПС "Казгородок" на ПС "Ростовская"</t>
  </si>
  <si>
    <t>АС-35,
СШ-35 кВ АС-95,
ТТ-100/5 на СМВ-35 кВ  на ПС "Ишимская"</t>
  </si>
  <si>
    <t>АС-35,
СШ-35 кВ АС-95,
ТТ-100/5 на СМВ-35 кВ на ПС "Казгородок"</t>
  </si>
  <si>
    <t>АС-70, 
СШ-35 кВ АС-95, 
ТТ-150/5 на СМВ-35 кВ,
ТТ-150/5 на МВ-35 кВ Лозовая,
ТТ-100/5 на МВ-35 кВ Кийма на ПС "Ленина"</t>
  </si>
  <si>
    <t>АС-50,
СШ-35 кВ АС-95,
 ТТ-100/5 на МВ-35 кВ Ленина, 
ТТ-150/5 на МВ-35 кВ Подгорная, 
ТТ-100/5 на МВ-35 кВ Новая, 
заградитель ВЧЗС-100 в сторону ПС "Погорная" и ПС "Новая" на ПС "Кийма"</t>
  </si>
  <si>
    <t>АС-70, 
СШ-35 кВ АС-95,
ТТ-200/5 на СМВ-35 кВ,
заградитель ВЧЗС-100 в сторону ПС "Кийма" и ПС "Жаксынская" на ПС "Подгорная"</t>
  </si>
  <si>
    <t>АС-70,
СШ-35 кВ АС-95,
ТТ-150/5 на СМВ-35 кВ,
заградитель ВЧЗС-100 в сторону ПС "Подгорная" и ТПС "Жаксы тяговая" на ПС "Жаксынская"</t>
  </si>
  <si>
    <t>ПС "Элеваторная"</t>
  </si>
  <si>
    <t>ПС "Ярославская"</t>
  </si>
  <si>
    <t>ПС "Кировская"</t>
  </si>
  <si>
    <t>ПС "Новокиенка"</t>
  </si>
  <si>
    <t>ПС "Калининская"</t>
  </si>
  <si>
    <t>Жаксы тяговая ф.№1 - Элеваторная</t>
  </si>
  <si>
    <t>Элеваторная - Ярославская</t>
  </si>
  <si>
    <t>Ярославская - Кировская</t>
  </si>
  <si>
    <t>Кировская - Новокиенка</t>
  </si>
  <si>
    <t>Новокиенка - Калининская</t>
  </si>
  <si>
    <t>ПС "Киевская"</t>
  </si>
  <si>
    <t>Калининская - Киевская</t>
  </si>
  <si>
    <t>ПС "Моховая"</t>
  </si>
  <si>
    <t>Калининская - Моховая</t>
  </si>
  <si>
    <t>Новокиенка - Элеваторная</t>
  </si>
  <si>
    <t>18,8</t>
  </si>
  <si>
    <t>11
13</t>
  </si>
  <si>
    <t>АС-95,
ТТ-200/5 на СМВ-35 кВ,
ТТ-150/5 на МВ-35 кВ Жаксы тяговая ф.№1,
ТТ-150/5 на МВ-35 кВ Ярославская,
ТТ-200/5 на МВ-35 кВ Жаксы тяговая ф.№4, ТТ-200/5 на МВ-35 кВ Новокиенка, заградитель ЗВС-200 в сторону Жаксы тяговая ф.№1, 4 на ПС "Элеваторная"</t>
  </si>
  <si>
    <t>АС-70,
СШ-35 кВ АС-95, 
ТТ-100/5 на СМВ-35 кВ, ТТ-100/5 на МВ-35 кВ Кировская на ПС "Ярославская"</t>
  </si>
  <si>
    <t>АС-95, 
СШ-35 кВ АС-95,
 ТТ-600/5 на СМВ-35 кВ на ПС "Кировская"</t>
  </si>
  <si>
    <t>АС-50,
 СШ-35 кВ АС-95,
ТТ-100/5 на СМВ-35 кВ,
ТТ-100/5 на МВ-35 кВ Калининская на ПС "Новокиенка"</t>
  </si>
  <si>
    <t>АС-70, 
СШ-35 кВ АС-95,
ТТ-50/5 на МВ-35 кВ Моховая, 
ТТ-100/5 на МВ-35 кВ Киевская и Новокиенка на ПС "Калининская"</t>
  </si>
  <si>
    <t>АС-95,
СШ-35 кВ АС-95,
ТТ-100/5 на СМВ-35 кВ на ПС "Киевская"</t>
  </si>
  <si>
    <t>АС-95,
СШ-35 кВ АС-95, 
ТТ-100/5 на СМВ-35 кВ</t>
  </si>
  <si>
    <t>ПС "Знамя Труда"</t>
  </si>
  <si>
    <t>ПС "Любимовская"</t>
  </si>
  <si>
    <t>МКТП 35/0,4 "Кумайский ХПП"</t>
  </si>
  <si>
    <t>ПС "Рентабельная"</t>
  </si>
  <si>
    <t>АС-35
АС-50
АС-70
АС-95
АС-120</t>
  </si>
  <si>
    <t>Свободная - Любимовская</t>
  </si>
  <si>
    <t>ПС "Красный Запорожец"</t>
  </si>
  <si>
    <t>15,9</t>
  </si>
  <si>
    <t>Знамя Труда - Ярославская</t>
  </si>
  <si>
    <t>отпайка на МКТП "Кумайский ХПП" от ВЛ-35 кВ Знамя Труда - Ярославская</t>
  </si>
  <si>
    <t>отпайка на ПС "Рентабельная" от ВЛ-35 кВ Знамя Труда - Ярославская</t>
  </si>
  <si>
    <t>Ярославская - Элеваторная</t>
  </si>
  <si>
    <t>10,36
7,23</t>
  </si>
  <si>
    <t>0,308
40,5
40,71
94,03
2,1</t>
  </si>
  <si>
    <t>АС-50, 
СШ-35 кВ АС-95,
ТТ-200/5 на МВ-35 кВ Любимовская на ПС "Свободная"</t>
  </si>
  <si>
    <t>АС-50,
СШ-35 кВ АС-95,
ТТ-75/5 на СМВ-35 кВ на ПС "Любимовская"</t>
  </si>
  <si>
    <t>АС-70,
СШ-35 кВ АС-95 на ПС "Красный Запорожец"</t>
  </si>
  <si>
    <t xml:space="preserve">АС-50, 
СШ-35 кВ АС-95,
ТТ-100/5 на СМВ-35 кВ,
ТТ-75/5 на МВ-35 кВ Ярославская,
ТТ-50/5 на МВ-35 кВ ХПП,
ТТ-100/5 на МВ-35 кВ Есиль тяговая на ПС "Знамя Труда"
</t>
  </si>
  <si>
    <t>АС-95, 
СШ-35 кВ АС-95,
ТТ-100/5 на СМВ-35 кВ,
ТТ-100/5 на МВ-35 кВ Кировская на ПС "Ярославская"</t>
  </si>
  <si>
    <t>АС-95, 
СШ-35 кВ АС-95, 
ТТ-600/5 на СМВ-35 кВ на ПС "Кировская"</t>
  </si>
  <si>
    <t>АС-70,
ТТ-200/5 на СМВ-35 кВ,
ТТ-150/5 на МВ-35 кВ Жаксы тяговая ф.№1,
ТТ-150/5 на МВ-35 кВ Ярославская,
ТТ-200/5 на МВ-35 кВ Жаксы тяговая ф.№4, ТТ-200/5 на МВ-35 кВ Новокиенка, заградитель ЗВС-200 в сторону Жаксы тяговая ф.№1, 4 на ПС "Элеваторная"</t>
  </si>
  <si>
    <t>45
14,8</t>
  </si>
  <si>
    <t>Новая - Кийма</t>
  </si>
  <si>
    <t>Подгораная - Жаксынская</t>
  </si>
  <si>
    <t>АС-95,
СШ-35 кВ АС-95,
 ТТ-100/5 на МВ-35 кВ Ленина, 
ТТ-150/5 на МВ-35 кВ Подгорная, 
ТТ-100/5 на МВ-35 кВ Новая, 
заградитель ВЧЗС-100 в сторону ПС "Погорная" и ПС "Новая" на ПС "Кийма"</t>
  </si>
  <si>
    <t>92
19,2</t>
  </si>
  <si>
    <t>ПС "Кайракты"</t>
  </si>
  <si>
    <t>ПС "Островская"</t>
  </si>
  <si>
    <t>МКТП 35/4 "Казахский ХПП"</t>
  </si>
  <si>
    <t>Островская - Киевская</t>
  </si>
  <si>
    <t>16,6</t>
  </si>
  <si>
    <t>АС-70,
СШ-35 кВ АС-95,
ВЧЗС-100 в сторону ПС "Перекатная тяговая" и ПС "Островская" на ПС "Кайракты"</t>
  </si>
  <si>
    <t>АС-50, 
СШ-35 кВ АС-95,
ТТ-100/5 на СМВ-35 кВ на ПС "Островская"</t>
  </si>
  <si>
    <t>АС-50,
СШ-35 кВ АС-95,
ТТ-100/5 на СМВ-35 кВ на ПС "Киевская"</t>
  </si>
  <si>
    <t>Загрузка ВЛ-35 кВ  Победа - Московская</t>
  </si>
  <si>
    <t>ВЛ-35 кВ  Победа - Московская</t>
  </si>
  <si>
    <t>ПС "Московская"</t>
  </si>
  <si>
    <t>Победа - Московская</t>
  </si>
  <si>
    <t xml:space="preserve">АС-95,
СШ-35 кВ АС-95,
 ТТ-100/5 на СМВ-35 кВ,
ТТ-200/5 на МВ-35-1, 
ТТ-300/5 на МВ-35-2,
ТТ-100/5 на МВ-35 кВ Московская на ПС "Победа"
</t>
  </si>
  <si>
    <t>АС-95,
СШ-35 кВ АС-95,
ТТ-100/5 на СМВ-35 кВ на ПС "Московская"</t>
  </si>
  <si>
    <t>Загрузка ВЛ-35 кВ Есиль тяговая - ЦРП - Заречная - Дальняя - Жаныспай - Есиль-2 - Есиль тяговая</t>
  </si>
  <si>
    <t>ВЛ-35 кВ Есиль тяговая - ЦРП - Заречная - Дальняя - Жаныспай - Есиль-2 - Есиль тяговая</t>
  </si>
  <si>
    <t>ПС "ЦРП"</t>
  </si>
  <si>
    <t>Есиль тяговая - ЦРП</t>
  </si>
  <si>
    <t>ПС "Заречная"</t>
  </si>
  <si>
    <t>ЦРП- Заречная</t>
  </si>
  <si>
    <t>ПС "Дальняя"</t>
  </si>
  <si>
    <t>Заречная - Дальняя</t>
  </si>
  <si>
    <t>ПС "Жаныспай"</t>
  </si>
  <si>
    <t>Дальняя - Жаныспай</t>
  </si>
  <si>
    <t>ПС "Ковыльненский ХПП"</t>
  </si>
  <si>
    <t>отпайка на ПС "Ковыльненский ХПП" от ВЛ-35 кВ Жаныспай - Есиль-2</t>
  </si>
  <si>
    <t>2,8</t>
  </si>
  <si>
    <t>ПС "Сурган"</t>
  </si>
  <si>
    <t>МКТП 35/0,4 кВ "Сурганский ХПП"</t>
  </si>
  <si>
    <t>отпайка на МКТП "Сурганский ХПП" от ВЛ-35 кВ Жаныспай - Есиль-2</t>
  </si>
  <si>
    <t>Отпайка на ПС "Сурган" от отпайки на МКТП "Сурганский ХПП"</t>
  </si>
  <si>
    <t>ПС "Есиль-2"</t>
  </si>
  <si>
    <t>Жаныспай - Есиль-2</t>
  </si>
  <si>
    <t>Есиль тяговая - Есиль-2</t>
  </si>
  <si>
    <t>1,9</t>
  </si>
  <si>
    <t>4,98
140,99
5</t>
  </si>
  <si>
    <t>АС-70,
СШ-35 кВ АС-95,
ТТ-100/5 на СМВ-35 кв на ПС "ЦРП"</t>
  </si>
  <si>
    <t>АС-70,
СШ-35 кВ АС-95,
ТТ-50/5 на МВ-35 кВ Дальняя, 
заградитель ВЧЗС-400 в сторону ПС "Дальняя" на ПС "Заречная"</t>
  </si>
  <si>
    <t>АС-70,
СШ-35 кВ АС-95,
ТТ-100/5 на СМВ-35 кВ на ПС "Дальняяя"</t>
  </si>
  <si>
    <t>АС-70,
СШ-35 кВ АС-95,
ТТ-200/5 на МВ-35 кВ Есиль-2,
ТТ-100/5 на МВ-35 кВ Дальняя на ПС "Жаныспай"</t>
  </si>
  <si>
    <t>АС-50,
СШ-35 кВ АС-95,
ТТ-100/5 на СМВ-35 кВ, заградитель ВЧЗС-100 в сторону ПС "Есиль-2" на ПС "Сурган"</t>
  </si>
  <si>
    <t xml:space="preserve">АС-70,
СШ-35 кВ АС-95, 
ТТ-100/5 на СМВ-35кВ,
ТТ-300/5 выносные в сторону ПС №Жаныспай" и ПС "Есиль тяговая" на ПС "Есиль - 2"
</t>
  </si>
  <si>
    <t>Загрузка ВЛ-35 кВ Пятигорская - Двуречная -Курская - Победа (Карасусская - Комсомольская - Рентабельная)</t>
  </si>
  <si>
    <t>ВЛ-35 кВ Пятигорская - Двуречная -Курская - Победа (Карасусская - Комсомольская - Рентабельная)</t>
  </si>
  <si>
    <t>ПС "Двуречная"</t>
  </si>
  <si>
    <t>Пятигорская - Двуречная</t>
  </si>
  <si>
    <t>МКТП 35/0,4 кВ "Приишимский ХПП"</t>
  </si>
  <si>
    <t>отпайка на МКТП "Приишимский ХПП" от ВЛ-35 кВ Пятигорская - Двуречная</t>
  </si>
  <si>
    <t>ПС "Карасусская"</t>
  </si>
  <si>
    <t>Двуречная - Карасусская</t>
  </si>
  <si>
    <t>ПС "Комсомольская"</t>
  </si>
  <si>
    <t>Карасусская - Комсомольская</t>
  </si>
  <si>
    <t>30,7</t>
  </si>
  <si>
    <t>Комсомольская - Рентабельная</t>
  </si>
  <si>
    <t>ПС "Курская"</t>
  </si>
  <si>
    <t>Двуречная - Курская</t>
  </si>
  <si>
    <t>Победа - Курская</t>
  </si>
  <si>
    <t>56,5
68,2</t>
  </si>
  <si>
    <t>АС-50,
СШ-35 кВ АС-95,
ТТ-300/5 на МВ-35-1, 2 и СМВ-35 кВ,
ТТ-200/5 выносной в сторону ПС "Двуречная" на ПС "Пятигорская"</t>
  </si>
  <si>
    <t>АС-70,
СШ-35 кВ АС-95,
ТТ-100/5 на МВ-35 кВ Карасусская и Пятигорская,
ТТ-75/5 на МВ-35 кВ Курская на ПС "Двуречная"</t>
  </si>
  <si>
    <t>АС-50,
СШ-35 кВ АС-95,
ТТ-150/5 на СМВ-35 кВ,
заградитель ВЧЗС-100 в сторону ПС "Комсомольская" на ПС "Карасусская"</t>
  </si>
  <si>
    <t>АС-50,
СШ-35 кВ АС-95,
ТТ-200/5 на СМВ-35 кВ,
ТТ-150/5 выносной в сторону ПС "Рентабельная",
ТТ-50/5 на МВ-35 кВ Карасусская на ПС "Комсомольская"</t>
  </si>
  <si>
    <t>АС-70,
СШ-35 кВ АС-95,
ТТ-100/5 на СМВ-35 кВ,
заградитель ВЧЗС-100 в сторону ПС "Ярославская" на ПС "Рентабельная"</t>
  </si>
  <si>
    <t>АС-50,
СШ-35 кВ АС-95,
ТТ-100/5 на СМВ-35 кВ на ПС "Курская"</t>
  </si>
  <si>
    <t>АС-70, 
СШ-35 кВ АС-95,
ТТ-100/5 на СМВ-35 кВ,
ТТ-200/5 на МВ-35-1, 
ТТ-300/5 на МВ-35-2,
ТТ-150/5 на МВ-35 кВ Курская на ПС "Победа"</t>
  </si>
  <si>
    <t xml:space="preserve">Загрузка ВЛ-35 кВ Победа - Бузулукская - Каракольская - 37 лет Октября - Ейская - Победа </t>
  </si>
  <si>
    <t xml:space="preserve">ВЛ-35 кВ Победа - Бузулукская - Каракольская - 37 лет Октября - Ейская - Победа </t>
  </si>
  <si>
    <t>ПС "Бузулукская"</t>
  </si>
  <si>
    <t>Победа - Бузулукская</t>
  </si>
  <si>
    <t>ПС "Каракольская"</t>
  </si>
  <si>
    <t>Бузулукская - Каракольская</t>
  </si>
  <si>
    <t>ПС "37 лет Октября"</t>
  </si>
  <si>
    <t>Каракольская - 
37 лет Октября</t>
  </si>
  <si>
    <t>ПС "Ейская"</t>
  </si>
  <si>
    <t>37 лет Октября -
Ейская</t>
  </si>
  <si>
    <t>Ейская -
ТП-7</t>
  </si>
  <si>
    <t>Победа - Ейская</t>
  </si>
  <si>
    <t>АС-50,
СШ-35 кВ АС-95,
ТТ-100/5 на СМВ-35 кВ,
ТТ-200/5 на МВ-35-1, 
ТТ-300/5 на МВ-35-2,
ТТ-150/5 на МВ-35 кВ Ейская,
ТТ-200/5 на МВ-35 кВ Бузулукская на ПС "Победа"</t>
  </si>
  <si>
    <t>АС-70,
СШ-35 кВ АС-95,
ТТ-100/5 на СМВ-35 кВ на ПС "Бузулукская"</t>
  </si>
  <si>
    <t>АС-70,
СШ-35 кВ АС-95,
ТТ-100/5 на СМВ-35 кВ на ПС "Каракольская"</t>
  </si>
  <si>
    <t>АС-50,
СШ-35 кВ АС-95,
ТТ-100/5 на СМВ-35 кВ на ПС "37 лет Октября"</t>
  </si>
  <si>
    <t>ПС "ТП-7"</t>
  </si>
  <si>
    <t>АС-70,
СШ-35 кВ АС-95,
ТТ-200/5 на СМВ-35 кВ, ТТ-50/5 выносной в сторону ПС "37 лет Октября", 
ТТ-75/5 выносной в сторону ПС "ТП-7" на ПС "Ейская"</t>
  </si>
  <si>
    <t>АС-70,
СШ-35 кВ АС-95,
ТТ-75/5 на МВ-35 кВ Ейская" на ПС "ТП-7"</t>
  </si>
  <si>
    <t>ВЛ-35 кВ Тасты-Талды - Ленкомсомола -Валиханова - Львовская - Пригородная - Южная - Державинская</t>
  </si>
  <si>
    <t>ВЛ-35 кВ Красносельская - Культура - Гвардеец - Карамышевка -Васильевка - Дорогино - Каменка -Белгородка -Айдабул</t>
  </si>
  <si>
    <t xml:space="preserve">Перекатная - Алгабас </t>
  </si>
  <si>
    <t>АС-70, 
СШ-35 кВ АС-70,
ТТ-100/5 на СМВ-35 кВ на ПС "Бараккульская"</t>
  </si>
  <si>
    <t xml:space="preserve">АС-95,
 СШ-35 кВ АС-120,
ТТ-300/5 выносные на МВ-35-1, 2,
 ТТ-200/5 выносные на СМВ-35 кВ,
  ТТ-75/5 выносные на МВ-35 кВ Бараккульская на ПС "Веселовская"
</t>
  </si>
  <si>
    <t>Балкашино - Сандыктау  цепь правая, левая</t>
  </si>
  <si>
    <t>отпайка на ПС "Заводская" от ВЛ-35 кВ Балкашино - Сандыктау  цепь правая, левая</t>
  </si>
  <si>
    <t>Загрузка ВЛ-35 кВ Тасты-Талды - Ленкомсомола -Валиханова - Львовская - Пригородная - Южная - Державинская</t>
  </si>
  <si>
    <t>МКТП 35/0,4 кВ "Шойындыколь"</t>
  </si>
  <si>
    <t>Отпайка на МКТП 35/0,4 кВ "Шойындыколь" от ВЛ-35 кВ Целинная - Титова</t>
  </si>
  <si>
    <t>МКТП 35/0,4 кВ
 "Ж/с  п.Кенский"</t>
  </si>
  <si>
    <t>отпайка на МКТП "Ж/с п.Кенский" от отпайки на МКТП "Кенский ХПП"</t>
  </si>
  <si>
    <t>Загрузка ВЛ-35 кВ Жаксы  Ф.№1 - Элеваторная - Ярославская - Кировская - Новокиенка - Элеваторная - Жаксы Ф.№4</t>
  </si>
  <si>
    <t>ПС "Лен.Комсомола"</t>
  </si>
  <si>
    <t>Тасты-Талды - Лен.Комсомола</t>
  </si>
  <si>
    <t>Лен.Комсомола - Валиханова</t>
  </si>
  <si>
    <t>МКТП 35/0,4 кВ "АЗС ТОО "Инком Плюс"</t>
  </si>
  <si>
    <t>МКТП 35/0,4 кВ "ХПП ТОО "ТНК"</t>
  </si>
  <si>
    <t>отпайка на МКТП "ТОО "АЗС Инком Плюс" от ВЛ-35 кВ Кийма - Подгорная"</t>
  </si>
  <si>
    <t>отпайка на МКТП "ХПП ТОО "ТНК" от ВЛ-35 кВ Кийма - Подгорная"</t>
  </si>
  <si>
    <t>отпайка на ПС "Знамя Труда" от ВЛ-35кВ Есиль тяговая - 
Свободная</t>
  </si>
  <si>
    <t>МКТП 35/0,4 кВ "ХПП "</t>
  </si>
  <si>
    <t>Любимовская - Красный Запорожец</t>
  </si>
  <si>
    <t>Перекатная - Новая ф.№2</t>
  </si>
  <si>
    <t>МКТП 35/0,4 кВ "ТОО "АЗС Инком Плюс"</t>
  </si>
  <si>
    <t>отпайка на МКТП "АЗС ТОО "Инком Плюс" от ВЛ-35 кВ Кийма - Подгорная"</t>
  </si>
  <si>
    <t>отпайка на МКТП "Казахский ХПП" от ВЛ-35 кВ Перекатная  - Островская ф.№3</t>
  </si>
  <si>
    <t>отпайка на ПС "Кайракты" от ВЛ-35 кВ Перекатная  - Островская ф.№3</t>
  </si>
  <si>
    <t>МКТП 35/0,4 кВ "ЖилСектор Приишимского ХПП"</t>
  </si>
  <si>
    <t>отпайка на МКТП "ЖилСектор Приишимского ХПП" от ВЛ-35 кВ Пятигорская - Двуречная</t>
  </si>
  <si>
    <t>АС-70,
СШ-35 кВ АС-50, 
ТТ-100/5 на СМВ-35 кВ на ПС "Васильевка"</t>
  </si>
  <si>
    <t xml:space="preserve">АС-70, 
СШ-35 кВ АС-70 на ПС "Дорогино"
</t>
  </si>
  <si>
    <t>АС-50, 
СШ-35 кВ АС-50,
ТТ-100/5 на МВ-35 кВ Дорогино, Белгородка, Балкашино на ПС "Каменка"</t>
  </si>
  <si>
    <t>АС-70, 
СШ-35 кВ АС-70,
ТТ-100/5 выносной в сторону ПС "Алгабас",
ТТ-100/5 на СМВ-35 кВ на ПС "Самарка"</t>
  </si>
  <si>
    <t>АС-120</t>
  </si>
  <si>
    <t>23,6</t>
  </si>
  <si>
    <t>28
44,2</t>
  </si>
  <si>
    <t xml:space="preserve">АС-70, 
СШ-35 кВ АС-120, ТТ-100/5 выностные в сторону ПС "Отрадное" цепь правая, левая на ПС "Карамышевка"
</t>
  </si>
  <si>
    <t>АС-70
АС-120</t>
  </si>
  <si>
    <t>АС-95,
СШ-35 кВ АС-70,
ТТ-100/5 на СМВ-35 кВ на ПС "Владимировка"</t>
  </si>
  <si>
    <t>АС-70,
СШ-35 кВ АС-70,
ТТ-100/5 на СМВ-35 кВ на ПС "Богородка"</t>
  </si>
  <si>
    <t>АС-70,
ТТ-100/5 на СМВ-35 кВ  на ПС "Свободная"</t>
  </si>
  <si>
    <t>отпайка на ПС "Поляна" от ВЛ-35 кВ Владимировка - Богородка и Богородка - Свободная</t>
  </si>
  <si>
    <t>ВЛ-35 кВ Балкашино-Сандыктау цепь правая, левая с отпайкой на ПС "Заводская"</t>
  </si>
  <si>
    <t>Загрузка ВЛ-35 кВ Балкашино-Сандыктау цепь правая, левая с отпайкой на ПС "Заводская".</t>
  </si>
  <si>
    <t>АС-95,
СШ-35 кВ АС-95, 
ТТ-75/5 МВ-35 кВ ввод№3, 
ТТ-75/5 выносной в сторону ПС "Фурманова", заградитель ВЧЗС-100 в сторону ПС "Фурманова" на ПС "Тасты-Талды"</t>
  </si>
  <si>
    <t>АС-70,
СШ-35 кВ АС-АС-95,
ТТ-75/5 выносные на в сторону ПС "Титова",
ТТ-75/5 выносные ввод 35 кВ Т-3, ТТ-150/5 на МВ-35 кВ Т-4, ТТ-150/5 на СМВ-35 кВ на ПС "Целинная"</t>
  </si>
  <si>
    <t>Целинная - Титова</t>
  </si>
  <si>
    <t>0, 01</t>
  </si>
  <si>
    <t>АС-70, 
СШ-35 кВ АС-95,
ТТ-150/5 на вводе МВ-35 кВ,
ТТ-100/5  на МВ-35 кВ Ишимская, 
ТТ-200/5 на МВ-35 кВ Ленина на ПС "Лозовая"</t>
  </si>
  <si>
    <t xml:space="preserve">Знамя Труда - ХПП  </t>
  </si>
  <si>
    <t xml:space="preserve">АС-70, 
СШ-35 кВ АС-95,
ТТ-100/5 на СМВ-35 кВ,
заградитель ВЧЗС-100 в сторону ПС "Ярославская" на ПС "Рентабельная"
</t>
  </si>
  <si>
    <t xml:space="preserve">
АС-95
АС-120</t>
  </si>
  <si>
    <t xml:space="preserve">
21,6
2,1</t>
  </si>
  <si>
    <t xml:space="preserve">Есиль тяговая - Свободная </t>
  </si>
  <si>
    <t>АС-70,
СШ-35 кВ АС-95,
ТТ-300/5 на МВ-35-1, 
ТТ-100/5 на МВ-35 кВ Перекатная, Кийма, заградитель ЗВС-200 в сторону ПС "Перекатная" и ПС "Кийма" на ПС "Новая"</t>
  </si>
  <si>
    <t xml:space="preserve">Загрузка ВЛ-35 кВ Карамышевка - Отрадное цепь правая, левая </t>
  </si>
  <si>
    <t>ВЛ-35 кВ Карамышевка - Отрадное цепь правая, левая</t>
  </si>
  <si>
    <t>Жаксы тяговая Ф.№4 - Элеваторная</t>
  </si>
  <si>
    <t>Загрузка ВЛ-35 кВ Перекатная тяговая - Кайракты - Островская - Киевская - Калининская - Новокиенка - Элеваторная - Жаксы тяговая ф.№4</t>
  </si>
  <si>
    <t xml:space="preserve">Перекатная тяговая ф.№4 - Кайракты </t>
  </si>
  <si>
    <t xml:space="preserve">Перекатная тяговая ф.№3 - Островская </t>
  </si>
  <si>
    <t>АС-95, ТТ-200/5 на СМВ-35 кВ,
ТТ-150/5 на МВ-35 кВ Жаксы тяговая ф.№1,
ТТ-150/5 на МВ-35 кВ Ярославская,
ТТ-200/5 на МВ-35 кВ Жаксы тяговая ф.№4, ТТ-200/5 на МВ-35 кВ Новокиенка, заградитель ЗВС-200 в сторону Жаксы тяговая ф.№1, 4 на ПС "Элеваторная"</t>
  </si>
  <si>
    <t>АС-50, 
СШ-35 кВ АС-95,
ТТ-100/5 на СМВ-35 кВ,
ТТ-100/5 на МВ-35 кВ Калининская на ПС "Новокиенка"</t>
  </si>
  <si>
    <t xml:space="preserve"> Загрузка ВЛ-35 кВ Перекатная тяговая - Кайракты - Островская - Киевская - Калининская - Новокиенка - Элеваторная - Жаксы тяговая ф.№4</t>
  </si>
  <si>
    <t>АС-50
АС-70
АC-95</t>
  </si>
  <si>
    <t>Жаксы тяговая ф.№5 - Жаксынская</t>
  </si>
  <si>
    <t>ВЛ-35 кВ Перекатная  тяговая - Новая - Кийма - Подгорная - Жаксынская - Жаксы тяговая</t>
  </si>
  <si>
    <t xml:space="preserve">Загрузка ВЛ-35 кВ Перекатная тяговая  - Новая - Кийма - Подгорная - Жаксынская - Жаксы тяговая </t>
  </si>
  <si>
    <t>ВЛ-35 кВ Есиль тяговая - Свободная - Знамя труда - Ярославская - Элеваторная - Жаксы тяговая  ф.№1</t>
  </si>
  <si>
    <t>Загрузка ВЛ-35 кВ Есиль тяговая - Свободная - Знамя труда - Ярославская - Элеваторная - Жаксы  тяговая ф.№1</t>
  </si>
  <si>
    <t>ВЛ-35 кВ Жаксы тяговая Ф.№1 - Элеваторная - Ярославская - Кировская - Новокиенка - Элеваторная - Жаксы  тяговая Ф.№4</t>
  </si>
  <si>
    <t xml:space="preserve">ВЛ-35 кВ  Державинская - Баранкуль - Ростовская - Ишимская - Лозовая </t>
  </si>
  <si>
    <t xml:space="preserve">Загрузка ВЛ-35 кВ  Державинская - Баранкуль - Ростовская - Ишимская - Лозовая </t>
  </si>
  <si>
    <t xml:space="preserve">
АС-35
АС-50
АС-70
</t>
  </si>
  <si>
    <t>АС-70, 
СШ-35 кВ АС-95,
ТТ-100/5 на вводе МВ-35 кВ,
ТТ-100/5  на МВ-35 кВ Ишимская, 
ТТ-200/5 на МВ-35 кВ Ленина на ПС "Лозовая"</t>
  </si>
  <si>
    <t>АС-95,
СШ-35 кВ АС-95,
ТТ-300/5 на МВ-35-1, 
ТТ-100/5 на МВ-35 кВ Перекатная, Кийма, заградитель ВЗ-600 в сторону ПС "Перекатная" и ПС "Кийма" на ПС "Новая"</t>
  </si>
  <si>
    <t>Жаксы - Жаксынская</t>
  </si>
  <si>
    <t>Загрузка ВЛ-35 кВ  Жаксы тяговая - Жаксынская - Подгорная -Кийма - Ленина -Лозовая - Ишимская - Ростовская</t>
  </si>
  <si>
    <t xml:space="preserve">АС-50 </t>
  </si>
  <si>
    <t>МКТП-35/0,4кВ (ТОО "Жол Куралыс" асфальтный завод)</t>
  </si>
  <si>
    <t xml:space="preserve">Отпайка на МКТП-35/0,4 кВ к опоре №48 от ВЛ-35кВ "Элеваторная-Новокиенка" </t>
  </si>
  <si>
    <t>МКТП-35/0,4кВ (ТОО "Жол Куралыс" асфальтно-бетонный завод)</t>
  </si>
  <si>
    <t>27,1
42,76
72,28</t>
  </si>
  <si>
    <t>31</t>
  </si>
  <si>
    <t>58
9,6
61,8</t>
  </si>
  <si>
    <t>58
19,5
121,9
4,4</t>
  </si>
  <si>
    <t>72,65
49,1
44,25</t>
  </si>
  <si>
    <t xml:space="preserve">
АС-70</t>
  </si>
  <si>
    <t>Загрузка ВЛ-35 кВ Красносельская - Культура - Гвардеец - Васильевка - Дорогино - Каменка (Каменка - Балкашино)-Белгородка -Айдабул</t>
  </si>
  <si>
    <t>53,85
167,34</t>
  </si>
  <si>
    <t>Балкашино - Каменка</t>
  </si>
  <si>
    <t>32,1</t>
  </si>
  <si>
    <t xml:space="preserve">Загрузка ВЛ-35 кВ ЕМЭС на 01.01.2025 год. </t>
  </si>
  <si>
    <t xml:space="preserve">Загрузка ВЛ-35 кВ Атбасар (АГПП) - Сергеевка - Самарка - Алгабас - Перекатная </t>
  </si>
  <si>
    <t xml:space="preserve">ВЛ-35 кВ Атбасар (АГПП) - Сергеевка - Самарка - Алгабас - Перекатная </t>
  </si>
  <si>
    <t>АС-35, 
ТТ-100/5 на ЭВ-35 кВ на ПС "Атбасар" (АГПП)</t>
  </si>
  <si>
    <t>АС-35, 
СШ-35 кВ АС-70/95,
заградитель ВЧЗС-100 в сторону ПС "Атбасар" (АГПП),
ТТ-100/5 на СМВ-35 кВ на ПС "Сергеевка"</t>
  </si>
  <si>
    <t xml:space="preserve">Загрузка ВЛ-35 кВ Атбасар (АГПП) - Садовая - Борисовка -Покровка - Отан - Спасская -  Новосельская </t>
  </si>
  <si>
    <t xml:space="preserve">ВЛ-35 кВ Атбасар (АГПП) - Садовая - Борисовка -Покровка - Отан - Спасская -  Новосельская </t>
  </si>
  <si>
    <t>АС-50, 
ТТ-300/5 на ЭВ-35 кВ Садовая на ПС "Атбасар" (АГПП)</t>
  </si>
  <si>
    <t>Атбасар (АГПП) - Садовая</t>
  </si>
  <si>
    <t>АС-70, 
СШ-35 кВ АС-70,
заградители ВЧЗС-100 в сторону ПС "Атбасар" (АГПП)  и ПС "Покровка",
ТТ-100/5 на МВ-35 кВ Атбасар (АГПП), Покровка, Борисовка на ПС "Садовая"</t>
  </si>
  <si>
    <t>Атбасар (АГПП) - Сергеевка</t>
  </si>
  <si>
    <t xml:space="preserve">2АС-70 </t>
  </si>
  <si>
    <t xml:space="preserve">АС-95
</t>
  </si>
  <si>
    <t xml:space="preserve">АС-50
</t>
  </si>
  <si>
    <t xml:space="preserve">АС-35
</t>
  </si>
  <si>
    <t xml:space="preserve">АС-70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</si>
</sst>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NumberFormat="1"/>
    <xf numFmtId="0" fontId="2" fillId="0" borderId="0" xfId="0" applyFont="1" applyBorder="1"/>
    <xf numFmtId="0" fontId="3" fillId="0" borderId="0" xfId="0" applyFont="1" applyBorder="1" applyAlignment="1"/>
    <xf numFmtId="0" fontId="0" fillId="0" borderId="0" xfId="0" applyBorder="1"/>
    <xf numFmtId="0" fontId="3" fillId="0" borderId="6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/>
    <xf numFmtId="0" fontId="0" fillId="4" borderId="0" xfId="0" applyFill="1" applyBorder="1"/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200"/>
  <sheetViews>
    <sheetView tabSelected="1" zoomScale="90" zoomScaleNormal="90" workbookViewId="0">
      <pane ySplit="6" topLeftCell="A7" activePane="bottomLeft" state="frozen"/>
      <selection pane="bottomLeft" activeCell="U155" sqref="U155"/>
    </sheetView>
  </sheetViews>
  <sheetFormatPr defaultRowHeight="15" x14ac:dyDescent="0.25"/>
  <cols>
    <col min="1" max="1" width="6.85546875" customWidth="1"/>
    <col min="2" max="2" width="22.7109375" customWidth="1"/>
    <col min="3" max="3" width="7.7109375" customWidth="1"/>
    <col min="4" max="4" width="7.5703125" customWidth="1"/>
    <col min="5" max="5" width="6.7109375" customWidth="1"/>
    <col min="6" max="6" width="12.42578125" customWidth="1"/>
    <col min="7" max="7" width="21.5703125" customWidth="1"/>
    <col min="8" max="8" width="9.140625" customWidth="1"/>
    <col min="9" max="9" width="16.5703125" customWidth="1"/>
    <col min="10" max="11" width="12.28515625" customWidth="1"/>
    <col min="12" max="12" width="15.140625" customWidth="1"/>
    <col min="13" max="13" width="10.5703125" customWidth="1"/>
    <col min="14" max="14" width="10.42578125" customWidth="1"/>
    <col min="15" max="15" width="14.85546875" customWidth="1"/>
    <col min="16" max="16" width="22.42578125" customWidth="1"/>
    <col min="17" max="17" width="11.85546875" customWidth="1"/>
    <col min="18" max="18" width="10.7109375" customWidth="1"/>
    <col min="19" max="19" width="9.42578125" customWidth="1"/>
    <col min="20" max="21" width="10.42578125" customWidth="1"/>
    <col min="22" max="22" width="9.140625" customWidth="1"/>
    <col min="23" max="23" width="10.85546875" customWidth="1"/>
    <col min="24" max="28" width="14.5703125" customWidth="1"/>
    <col min="29" max="29" width="19" customWidth="1"/>
  </cols>
  <sheetData>
    <row r="2" spans="1:48" s="14" customFormat="1" ht="18.75" x14ac:dyDescent="0.25">
      <c r="A2" s="12"/>
      <c r="B2" s="53" t="s">
        <v>478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13"/>
      <c r="Y2" s="31"/>
      <c r="Z2" s="31"/>
      <c r="AA2" s="31"/>
      <c r="AB2" s="31"/>
      <c r="AC2" s="31"/>
      <c r="AD2" s="31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</row>
    <row r="3" spans="1:4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</row>
    <row r="4" spans="1:48" s="1" customFormat="1" ht="85.5" customHeight="1" x14ac:dyDescent="0.25">
      <c r="A4" s="49" t="s">
        <v>10</v>
      </c>
      <c r="B4" s="49" t="s">
        <v>19</v>
      </c>
      <c r="C4" s="49" t="s">
        <v>2</v>
      </c>
      <c r="D4" s="49" t="s">
        <v>3</v>
      </c>
      <c r="E4" s="49" t="s">
        <v>4</v>
      </c>
      <c r="F4" s="54" t="s">
        <v>0</v>
      </c>
      <c r="G4" s="56" t="s">
        <v>7</v>
      </c>
      <c r="H4" s="57" t="s">
        <v>8</v>
      </c>
      <c r="I4" s="49" t="s">
        <v>1</v>
      </c>
      <c r="J4" s="49" t="s">
        <v>27</v>
      </c>
      <c r="K4" s="49" t="s">
        <v>26</v>
      </c>
      <c r="L4" s="49" t="s">
        <v>28</v>
      </c>
      <c r="M4" s="49" t="s">
        <v>15</v>
      </c>
      <c r="N4" s="49" t="s">
        <v>16</v>
      </c>
      <c r="O4" s="40" t="s">
        <v>17</v>
      </c>
      <c r="P4" s="40" t="s">
        <v>9</v>
      </c>
      <c r="Q4" s="40" t="s">
        <v>18</v>
      </c>
      <c r="R4" s="51" t="s">
        <v>20</v>
      </c>
      <c r="S4" s="52"/>
      <c r="T4" s="40" t="s">
        <v>21</v>
      </c>
      <c r="U4" s="40" t="s">
        <v>5</v>
      </c>
      <c r="V4" s="40" t="s">
        <v>6</v>
      </c>
      <c r="W4" s="40" t="s">
        <v>24</v>
      </c>
      <c r="X4" s="42" t="s">
        <v>25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</row>
    <row r="5" spans="1:48" s="1" customFormat="1" ht="59.25" customHeight="1" x14ac:dyDescent="0.25">
      <c r="A5" s="50"/>
      <c r="B5" s="50"/>
      <c r="C5" s="50"/>
      <c r="D5" s="50"/>
      <c r="E5" s="50"/>
      <c r="F5" s="55"/>
      <c r="G5" s="56"/>
      <c r="H5" s="58"/>
      <c r="I5" s="50"/>
      <c r="J5" s="50"/>
      <c r="K5" s="50"/>
      <c r="L5" s="50"/>
      <c r="M5" s="50"/>
      <c r="N5" s="50"/>
      <c r="O5" s="41"/>
      <c r="P5" s="41"/>
      <c r="Q5" s="41"/>
      <c r="R5" s="9" t="s">
        <v>22</v>
      </c>
      <c r="S5" s="9" t="s">
        <v>23</v>
      </c>
      <c r="T5" s="41"/>
      <c r="U5" s="41"/>
      <c r="V5" s="41"/>
      <c r="W5" s="41"/>
      <c r="X5" s="43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</row>
    <row r="6" spans="1:48" s="2" customFormat="1" x14ac:dyDescent="0.2">
      <c r="A6" s="6">
        <v>1</v>
      </c>
      <c r="B6" s="7">
        <v>2</v>
      </c>
      <c r="C6" s="6">
        <v>3</v>
      </c>
      <c r="D6" s="6">
        <v>4</v>
      </c>
      <c r="E6" s="6">
        <v>5</v>
      </c>
      <c r="F6" s="6">
        <v>6</v>
      </c>
      <c r="G6" s="15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8">
        <v>20</v>
      </c>
      <c r="U6" s="8">
        <v>21</v>
      </c>
      <c r="V6" s="8">
        <v>22</v>
      </c>
      <c r="W6" s="8">
        <v>23</v>
      </c>
      <c r="X6" s="10">
        <v>24</v>
      </c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5"/>
      <c r="AV6" s="4"/>
    </row>
    <row r="7" spans="1:48" s="1" customFormat="1" ht="34.5" customHeight="1" x14ac:dyDescent="0.25">
      <c r="A7" s="44" t="s">
        <v>474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</row>
    <row r="8" spans="1:48" s="21" customFormat="1" ht="114" customHeight="1" x14ac:dyDescent="0.25">
      <c r="A8" s="16" t="s">
        <v>11</v>
      </c>
      <c r="B8" s="17" t="s">
        <v>386</v>
      </c>
      <c r="C8" s="18"/>
      <c r="D8" s="18"/>
      <c r="E8" s="18"/>
      <c r="F8" s="18">
        <v>35</v>
      </c>
      <c r="G8" s="18"/>
      <c r="H8" s="18" t="s">
        <v>32</v>
      </c>
      <c r="I8" s="18" t="s">
        <v>475</v>
      </c>
      <c r="J8" s="18">
        <v>12.7</v>
      </c>
      <c r="K8" s="18">
        <v>13.6</v>
      </c>
      <c r="L8" s="18">
        <f>SUM(L9:L16)</f>
        <v>0.623</v>
      </c>
      <c r="M8" s="18">
        <f>SUM(M9:M16)</f>
        <v>0.47399999999999998</v>
      </c>
      <c r="N8" s="18">
        <f>SUM(N9:N16)</f>
        <v>0</v>
      </c>
      <c r="O8" s="18">
        <f>SUM(O9:O16)</f>
        <v>1.097</v>
      </c>
      <c r="P8" s="18" t="s">
        <v>98</v>
      </c>
      <c r="Q8" s="18"/>
      <c r="R8" s="18"/>
      <c r="S8" s="18"/>
      <c r="T8" s="18"/>
      <c r="U8" s="18"/>
      <c r="V8" s="37">
        <f>O8/K8*100</f>
        <v>8.0661764705882355</v>
      </c>
      <c r="W8" s="18">
        <f>SUM(W9:W16)</f>
        <v>9.0030000000000001</v>
      </c>
      <c r="X8" s="20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</row>
    <row r="9" spans="1:48" s="21" customFormat="1" ht="104.25" customHeight="1" x14ac:dyDescent="0.25">
      <c r="A9" s="16" t="s">
        <v>12</v>
      </c>
      <c r="B9" s="22" t="s">
        <v>53</v>
      </c>
      <c r="C9" s="18">
        <v>1.6</v>
      </c>
      <c r="D9" s="18">
        <v>1.6</v>
      </c>
      <c r="E9" s="18"/>
      <c r="F9" s="18">
        <v>35</v>
      </c>
      <c r="G9" s="28" t="s">
        <v>50</v>
      </c>
      <c r="H9" s="18" t="s">
        <v>32</v>
      </c>
      <c r="I9" s="18" t="s">
        <v>51</v>
      </c>
      <c r="J9" s="18">
        <v>12.7</v>
      </c>
      <c r="K9" s="18">
        <v>13.6</v>
      </c>
      <c r="L9" s="18">
        <v>8.8999999999999996E-2</v>
      </c>
      <c r="M9" s="18">
        <v>3.0000000000000001E-3</v>
      </c>
      <c r="N9" s="18">
        <v>0</v>
      </c>
      <c r="O9" s="19">
        <f>SUM(L9:N9)</f>
        <v>9.1999999999999998E-2</v>
      </c>
      <c r="P9" s="27" t="s">
        <v>99</v>
      </c>
      <c r="Q9" s="19">
        <f>MIN(C9:E9)</f>
        <v>1.6</v>
      </c>
      <c r="R9" s="18"/>
      <c r="S9" s="18"/>
      <c r="T9" s="18"/>
      <c r="U9" s="19">
        <f t="shared" ref="U9:U15" si="0">((O9-N9)/Q9)*100</f>
        <v>5.75</v>
      </c>
      <c r="V9" s="37">
        <f t="shared" ref="V9:V12" si="1">O9/K9*100+V10</f>
        <v>6.9504103967168271</v>
      </c>
      <c r="W9" s="23">
        <f t="shared" ref="W9:W16" si="2">Q9-(O9-N9)</f>
        <v>1.508</v>
      </c>
      <c r="X9" s="20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</row>
    <row r="10" spans="1:48" s="21" customFormat="1" ht="124.5" customHeight="1" x14ac:dyDescent="0.25">
      <c r="A10" s="16" t="s">
        <v>13</v>
      </c>
      <c r="B10" s="22" t="s">
        <v>55</v>
      </c>
      <c r="C10" s="18">
        <v>1.6</v>
      </c>
      <c r="D10" s="18">
        <v>1.6</v>
      </c>
      <c r="E10" s="18"/>
      <c r="F10" s="18">
        <v>35</v>
      </c>
      <c r="G10" s="28" t="s">
        <v>54</v>
      </c>
      <c r="H10" s="18" t="s">
        <v>30</v>
      </c>
      <c r="I10" s="18">
        <v>27.2</v>
      </c>
      <c r="J10" s="24" t="s">
        <v>46</v>
      </c>
      <c r="K10" s="18">
        <v>17.2</v>
      </c>
      <c r="L10" s="18">
        <v>5.2999999999999999E-2</v>
      </c>
      <c r="M10" s="18">
        <v>8.9999999999999993E-3</v>
      </c>
      <c r="N10" s="18">
        <v>0</v>
      </c>
      <c r="O10" s="19">
        <f t="shared" ref="O10:O16" si="3">SUM(L10:N10)</f>
        <v>6.2E-2</v>
      </c>
      <c r="P10" s="18" t="s">
        <v>100</v>
      </c>
      <c r="Q10" s="19">
        <f t="shared" ref="Q10:Q16" si="4">MIN(C10:E10)</f>
        <v>1.6</v>
      </c>
      <c r="R10" s="18"/>
      <c r="S10" s="18"/>
      <c r="T10" s="18"/>
      <c r="U10" s="19">
        <f t="shared" si="0"/>
        <v>3.875</v>
      </c>
      <c r="V10" s="37">
        <f t="shared" si="1"/>
        <v>6.2739398084815328</v>
      </c>
      <c r="W10" s="23">
        <f t="shared" si="2"/>
        <v>1.538</v>
      </c>
      <c r="X10" s="20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</row>
    <row r="11" spans="1:48" s="21" customFormat="1" ht="63.75" customHeight="1" x14ac:dyDescent="0.25">
      <c r="A11" s="16" t="s">
        <v>14</v>
      </c>
      <c r="B11" s="22" t="s">
        <v>56</v>
      </c>
      <c r="C11" s="18">
        <v>1.6</v>
      </c>
      <c r="D11" s="18">
        <v>1.6</v>
      </c>
      <c r="E11" s="18"/>
      <c r="F11" s="18">
        <v>35</v>
      </c>
      <c r="G11" s="28" t="s">
        <v>57</v>
      </c>
      <c r="H11" s="18" t="s">
        <v>30</v>
      </c>
      <c r="I11" s="18">
        <v>7.15</v>
      </c>
      <c r="J11" s="18">
        <v>16</v>
      </c>
      <c r="K11" s="18">
        <v>17.2</v>
      </c>
      <c r="L11" s="18">
        <v>8.8999999999999996E-2</v>
      </c>
      <c r="M11" s="18">
        <v>7.0000000000000001E-3</v>
      </c>
      <c r="N11" s="18">
        <v>0</v>
      </c>
      <c r="O11" s="19">
        <f t="shared" si="3"/>
        <v>9.6000000000000002E-2</v>
      </c>
      <c r="P11" s="18" t="s">
        <v>415</v>
      </c>
      <c r="Q11" s="19">
        <f t="shared" si="4"/>
        <v>1.6</v>
      </c>
      <c r="R11" s="18"/>
      <c r="S11" s="18"/>
      <c r="T11" s="18"/>
      <c r="U11" s="19">
        <f t="shared" si="0"/>
        <v>6</v>
      </c>
      <c r="V11" s="37">
        <f t="shared" si="1"/>
        <v>5.9134746922024632</v>
      </c>
      <c r="W11" s="23">
        <f t="shared" si="2"/>
        <v>1.504</v>
      </c>
      <c r="X11" s="20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</row>
    <row r="12" spans="1:48" s="21" customFormat="1" ht="50.25" customHeight="1" x14ac:dyDescent="0.25">
      <c r="A12" s="16" t="s">
        <v>29</v>
      </c>
      <c r="B12" s="22" t="s">
        <v>58</v>
      </c>
      <c r="C12" s="18">
        <v>1</v>
      </c>
      <c r="D12" s="18"/>
      <c r="E12" s="18"/>
      <c r="F12" s="18">
        <v>35</v>
      </c>
      <c r="G12" s="28" t="s">
        <v>59</v>
      </c>
      <c r="H12" s="18" t="s">
        <v>30</v>
      </c>
      <c r="I12" s="18">
        <v>23.3</v>
      </c>
      <c r="J12" s="18">
        <v>16</v>
      </c>
      <c r="K12" s="18">
        <v>17.2</v>
      </c>
      <c r="L12" s="18">
        <v>3.5999999999999997E-2</v>
      </c>
      <c r="M12" s="18">
        <v>3.0000000000000001E-3</v>
      </c>
      <c r="N12" s="18">
        <v>0</v>
      </c>
      <c r="O12" s="19">
        <f t="shared" si="3"/>
        <v>3.9E-2</v>
      </c>
      <c r="P12" s="27" t="s">
        <v>416</v>
      </c>
      <c r="Q12" s="19">
        <f t="shared" si="4"/>
        <v>1</v>
      </c>
      <c r="R12" s="18"/>
      <c r="S12" s="18"/>
      <c r="T12" s="18"/>
      <c r="U12" s="19">
        <f t="shared" si="0"/>
        <v>3.9</v>
      </c>
      <c r="V12" s="37">
        <f t="shared" si="1"/>
        <v>5.3553351573187422</v>
      </c>
      <c r="W12" s="23">
        <f t="shared" si="2"/>
        <v>0.96099999999999997</v>
      </c>
      <c r="X12" s="20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</row>
    <row r="13" spans="1:48" s="21" customFormat="1" ht="90" customHeight="1" x14ac:dyDescent="0.25">
      <c r="A13" s="16" t="s">
        <v>31</v>
      </c>
      <c r="B13" s="22" t="s">
        <v>61</v>
      </c>
      <c r="C13" s="18">
        <v>2.5</v>
      </c>
      <c r="D13" s="18">
        <v>1.8</v>
      </c>
      <c r="E13" s="18"/>
      <c r="F13" s="18">
        <v>35</v>
      </c>
      <c r="G13" s="28" t="s">
        <v>60</v>
      </c>
      <c r="H13" s="18" t="s">
        <v>42</v>
      </c>
      <c r="I13" s="24" t="s">
        <v>64</v>
      </c>
      <c r="J13" s="18">
        <v>12.7</v>
      </c>
      <c r="K13" s="18">
        <v>13.6</v>
      </c>
      <c r="L13" s="18">
        <v>0.19600000000000001</v>
      </c>
      <c r="M13" s="18">
        <v>8.4000000000000005E-2</v>
      </c>
      <c r="N13" s="18">
        <v>0</v>
      </c>
      <c r="O13" s="19">
        <f t="shared" si="3"/>
        <v>0.28000000000000003</v>
      </c>
      <c r="P13" s="27" t="s">
        <v>417</v>
      </c>
      <c r="Q13" s="19">
        <f t="shared" si="4"/>
        <v>1.8</v>
      </c>
      <c r="R13" s="18"/>
      <c r="S13" s="18"/>
      <c r="T13" s="18"/>
      <c r="U13" s="37">
        <f t="shared" si="0"/>
        <v>15.555555555555555</v>
      </c>
      <c r="V13" s="37">
        <f>O13/K13*100+V15</f>
        <v>5.1285909712722306</v>
      </c>
      <c r="W13" s="23">
        <f t="shared" si="2"/>
        <v>1.52</v>
      </c>
      <c r="X13" s="20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</row>
    <row r="14" spans="1:48" s="21" customFormat="1" ht="90" customHeight="1" x14ac:dyDescent="0.25">
      <c r="A14" s="16" t="s">
        <v>33</v>
      </c>
      <c r="B14" s="22"/>
      <c r="C14" s="18"/>
      <c r="D14" s="18"/>
      <c r="E14" s="18"/>
      <c r="F14" s="18">
        <v>35</v>
      </c>
      <c r="G14" s="39" t="s">
        <v>476</v>
      </c>
      <c r="H14" s="18" t="s">
        <v>30</v>
      </c>
      <c r="I14" s="24" t="s">
        <v>477</v>
      </c>
      <c r="J14" s="18">
        <v>16</v>
      </c>
      <c r="K14" s="18">
        <v>17.2</v>
      </c>
      <c r="L14" s="18">
        <v>0</v>
      </c>
      <c r="M14" s="18">
        <v>0</v>
      </c>
      <c r="N14" s="18">
        <v>0</v>
      </c>
      <c r="O14" s="19">
        <v>0</v>
      </c>
      <c r="P14" s="27"/>
      <c r="Q14" s="19">
        <f t="shared" si="4"/>
        <v>0</v>
      </c>
      <c r="R14" s="18"/>
      <c r="S14" s="18"/>
      <c r="T14" s="18"/>
      <c r="U14" s="19"/>
      <c r="V14" s="19">
        <v>0</v>
      </c>
      <c r="W14" s="23">
        <v>0</v>
      </c>
      <c r="X14" s="20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</row>
    <row r="15" spans="1:48" s="21" customFormat="1" ht="91.5" customHeight="1" x14ac:dyDescent="0.25">
      <c r="A15" s="16" t="s">
        <v>34</v>
      </c>
      <c r="B15" s="22" t="s">
        <v>62</v>
      </c>
      <c r="C15" s="18">
        <v>2.5</v>
      </c>
      <c r="D15" s="18">
        <v>2.5</v>
      </c>
      <c r="E15" s="18"/>
      <c r="F15" s="18">
        <v>35</v>
      </c>
      <c r="G15" s="28" t="s">
        <v>63</v>
      </c>
      <c r="H15" s="18" t="s">
        <v>30</v>
      </c>
      <c r="I15" s="18">
        <v>19.399999999999999</v>
      </c>
      <c r="J15" s="18">
        <v>16</v>
      </c>
      <c r="K15" s="18">
        <v>17.2</v>
      </c>
      <c r="L15" s="18">
        <v>0.16</v>
      </c>
      <c r="M15" s="18">
        <v>0.36799999999999999</v>
      </c>
      <c r="N15" s="18">
        <v>0</v>
      </c>
      <c r="O15" s="19">
        <f t="shared" si="3"/>
        <v>0.52800000000000002</v>
      </c>
      <c r="P15" s="27" t="s">
        <v>101</v>
      </c>
      <c r="Q15" s="19">
        <f t="shared" si="4"/>
        <v>2.5</v>
      </c>
      <c r="R15" s="18"/>
      <c r="S15" s="18"/>
      <c r="T15" s="18"/>
      <c r="U15" s="19">
        <f t="shared" si="0"/>
        <v>21.12</v>
      </c>
      <c r="V15" s="37">
        <f>O15/K15*100+V16</f>
        <v>3.0697674418604657</v>
      </c>
      <c r="W15" s="23">
        <f t="shared" si="2"/>
        <v>1.972</v>
      </c>
      <c r="X15" s="20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</row>
    <row r="16" spans="1:48" s="21" customFormat="1" ht="27.75" customHeight="1" x14ac:dyDescent="0.25">
      <c r="A16" s="16" t="s">
        <v>44</v>
      </c>
      <c r="B16" s="22"/>
      <c r="C16" s="19"/>
      <c r="D16" s="19"/>
      <c r="E16" s="19"/>
      <c r="F16" s="19">
        <v>35</v>
      </c>
      <c r="G16" s="29" t="s">
        <v>65</v>
      </c>
      <c r="H16" s="25" t="s">
        <v>30</v>
      </c>
      <c r="I16" s="18">
        <v>37.299999999999997</v>
      </c>
      <c r="J16" s="19">
        <v>16</v>
      </c>
      <c r="K16" s="19">
        <v>17.2</v>
      </c>
      <c r="L16" s="19">
        <v>0</v>
      </c>
      <c r="M16" s="19">
        <v>0</v>
      </c>
      <c r="N16" s="26">
        <v>0</v>
      </c>
      <c r="O16" s="19">
        <f t="shared" si="3"/>
        <v>0</v>
      </c>
      <c r="P16" s="27"/>
      <c r="Q16" s="19">
        <f t="shared" si="4"/>
        <v>0</v>
      </c>
      <c r="R16" s="19"/>
      <c r="S16" s="19"/>
      <c r="T16" s="19"/>
      <c r="U16" s="19"/>
      <c r="V16" s="19">
        <f>O16/K16*100</f>
        <v>0</v>
      </c>
      <c r="W16" s="23">
        <f t="shared" si="2"/>
        <v>0</v>
      </c>
      <c r="X16" s="20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</row>
    <row r="17" spans="1:46" s="1" customFormat="1" ht="34.5" customHeight="1" x14ac:dyDescent="0.25">
      <c r="A17" s="44" t="s">
        <v>479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8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</row>
    <row r="18" spans="1:46" s="21" customFormat="1" ht="59.25" customHeight="1" x14ac:dyDescent="0.25">
      <c r="A18" s="16" t="s">
        <v>11</v>
      </c>
      <c r="B18" s="17" t="s">
        <v>480</v>
      </c>
      <c r="C18" s="18"/>
      <c r="D18" s="18"/>
      <c r="E18" s="18"/>
      <c r="F18" s="18">
        <v>35</v>
      </c>
      <c r="G18" s="18"/>
      <c r="H18" s="18" t="s">
        <v>40</v>
      </c>
      <c r="I18" s="18" t="s">
        <v>95</v>
      </c>
      <c r="J18" s="18">
        <v>10.6</v>
      </c>
      <c r="K18" s="18">
        <v>11.4</v>
      </c>
      <c r="L18" s="18">
        <f>SUM(L19:L22)</f>
        <v>1.1380000000000001</v>
      </c>
      <c r="M18" s="18">
        <f>SUM(M19:M22)</f>
        <v>0.20699999999999999</v>
      </c>
      <c r="N18" s="18">
        <f>SUM(N19:N22)</f>
        <v>0</v>
      </c>
      <c r="O18" s="18">
        <f>SUM(O19:O22)</f>
        <v>1.3450000000000002</v>
      </c>
      <c r="P18" s="27" t="s">
        <v>481</v>
      </c>
      <c r="Q18" s="18"/>
      <c r="R18" s="18"/>
      <c r="S18" s="18"/>
      <c r="T18" s="18"/>
      <c r="U18" s="18"/>
      <c r="V18" s="37">
        <f>O18/K18*100</f>
        <v>11.798245614035089</v>
      </c>
      <c r="W18" s="18">
        <f>SUM(W19:W22)</f>
        <v>4.3549999999999995</v>
      </c>
      <c r="X18" s="20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</row>
    <row r="19" spans="1:46" s="21" customFormat="1" ht="94.5" customHeight="1" x14ac:dyDescent="0.25">
      <c r="A19" s="16" t="s">
        <v>12</v>
      </c>
      <c r="B19" s="22" t="s">
        <v>67</v>
      </c>
      <c r="C19" s="18">
        <v>4</v>
      </c>
      <c r="D19" s="18">
        <v>1.6</v>
      </c>
      <c r="E19" s="18"/>
      <c r="F19" s="18">
        <v>35</v>
      </c>
      <c r="G19" s="28" t="s">
        <v>488</v>
      </c>
      <c r="H19" s="18" t="s">
        <v>91</v>
      </c>
      <c r="I19" s="18" t="s">
        <v>92</v>
      </c>
      <c r="J19" s="18">
        <v>10.6</v>
      </c>
      <c r="K19" s="18">
        <v>11.4</v>
      </c>
      <c r="L19" s="18">
        <v>0.32</v>
      </c>
      <c r="M19" s="18">
        <v>0</v>
      </c>
      <c r="N19" s="18">
        <v>0</v>
      </c>
      <c r="O19" s="19">
        <f>SUM(L19:N19)</f>
        <v>0.32</v>
      </c>
      <c r="P19" s="27" t="s">
        <v>482</v>
      </c>
      <c r="Q19" s="19">
        <f>MIN(C19:E19)</f>
        <v>1.6</v>
      </c>
      <c r="R19" s="18"/>
      <c r="S19" s="18"/>
      <c r="T19" s="18"/>
      <c r="U19" s="19">
        <f t="shared" ref="U19:U21" si="5">((O19-N19)/Q19)*100</f>
        <v>20</v>
      </c>
      <c r="V19" s="37">
        <f t="shared" ref="V19:V21" si="6">O19/K19*100+V20</f>
        <v>8.7453896368829049</v>
      </c>
      <c r="W19" s="23">
        <f t="shared" ref="W19:W22" si="7">Q19-(O19-N19)</f>
        <v>1.28</v>
      </c>
      <c r="X19" s="20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</row>
    <row r="20" spans="1:46" s="21" customFormat="1" ht="91.5" customHeight="1" x14ac:dyDescent="0.25">
      <c r="A20" s="16" t="s">
        <v>13</v>
      </c>
      <c r="B20" s="22" t="s">
        <v>68</v>
      </c>
      <c r="C20" s="18">
        <v>2.5</v>
      </c>
      <c r="D20" s="18">
        <v>2.5</v>
      </c>
      <c r="E20" s="18"/>
      <c r="F20" s="18">
        <v>35</v>
      </c>
      <c r="G20" s="28" t="s">
        <v>70</v>
      </c>
      <c r="H20" s="18" t="s">
        <v>30</v>
      </c>
      <c r="I20" s="18">
        <v>13.5</v>
      </c>
      <c r="J20" s="24" t="s">
        <v>46</v>
      </c>
      <c r="K20" s="18">
        <v>17.2</v>
      </c>
      <c r="L20" s="18">
        <v>0.8</v>
      </c>
      <c r="M20" s="18">
        <v>0.20699999999999999</v>
      </c>
      <c r="N20" s="18">
        <v>0</v>
      </c>
      <c r="O20" s="19">
        <f t="shared" ref="O20:O22" si="8">SUM(L20:N20)</f>
        <v>1.0070000000000001</v>
      </c>
      <c r="P20" s="27" t="s">
        <v>418</v>
      </c>
      <c r="Q20" s="19">
        <f t="shared" ref="Q20:Q22" si="9">MIN(C20:E20)</f>
        <v>2.5</v>
      </c>
      <c r="R20" s="18"/>
      <c r="S20" s="18"/>
      <c r="T20" s="18"/>
      <c r="U20" s="19">
        <f t="shared" si="5"/>
        <v>40.28</v>
      </c>
      <c r="V20" s="37">
        <f t="shared" si="6"/>
        <v>5.9383720930232569</v>
      </c>
      <c r="W20" s="23">
        <f t="shared" si="7"/>
        <v>1.4929999999999999</v>
      </c>
      <c r="X20" s="20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</row>
    <row r="21" spans="1:46" s="21" customFormat="1" ht="62.25" customHeight="1" x14ac:dyDescent="0.25">
      <c r="A21" s="16" t="s">
        <v>14</v>
      </c>
      <c r="B21" s="22" t="s">
        <v>69</v>
      </c>
      <c r="C21" s="18">
        <v>1.6</v>
      </c>
      <c r="D21" s="18"/>
      <c r="E21" s="18"/>
      <c r="F21" s="18">
        <v>35</v>
      </c>
      <c r="G21" s="28" t="s">
        <v>71</v>
      </c>
      <c r="H21" s="18" t="s">
        <v>41</v>
      </c>
      <c r="I21" s="18">
        <v>15.4</v>
      </c>
      <c r="J21" s="18">
        <v>20</v>
      </c>
      <c r="K21" s="18">
        <v>21.5</v>
      </c>
      <c r="L21" s="18">
        <v>1.7999999999999999E-2</v>
      </c>
      <c r="M21" s="18">
        <v>0</v>
      </c>
      <c r="N21" s="18">
        <v>0</v>
      </c>
      <c r="O21" s="19">
        <f t="shared" si="8"/>
        <v>1.7999999999999999E-2</v>
      </c>
      <c r="P21" s="27" t="s">
        <v>102</v>
      </c>
      <c r="Q21" s="19">
        <f t="shared" si="9"/>
        <v>1.6</v>
      </c>
      <c r="R21" s="18"/>
      <c r="S21" s="18"/>
      <c r="T21" s="18"/>
      <c r="U21" s="19">
        <f t="shared" si="5"/>
        <v>1.1249999999999998</v>
      </c>
      <c r="V21" s="37">
        <f t="shared" si="6"/>
        <v>8.3720930232558138E-2</v>
      </c>
      <c r="W21" s="23">
        <f t="shared" si="7"/>
        <v>1.5820000000000001</v>
      </c>
      <c r="X21" s="20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</row>
    <row r="22" spans="1:46" s="21" customFormat="1" ht="34.5" customHeight="1" x14ac:dyDescent="0.25">
      <c r="A22" s="16" t="s">
        <v>29</v>
      </c>
      <c r="B22" s="22"/>
      <c r="C22" s="24"/>
      <c r="D22" s="18"/>
      <c r="E22" s="18"/>
      <c r="F22" s="18">
        <v>35</v>
      </c>
      <c r="G22" s="28" t="s">
        <v>387</v>
      </c>
      <c r="H22" s="18" t="s">
        <v>41</v>
      </c>
      <c r="I22" s="18">
        <v>31.9</v>
      </c>
      <c r="J22" s="18">
        <v>20</v>
      </c>
      <c r="K22" s="18">
        <v>21.5</v>
      </c>
      <c r="L22" s="18">
        <v>0</v>
      </c>
      <c r="M22" s="18">
        <v>0</v>
      </c>
      <c r="N22" s="18">
        <v>0</v>
      </c>
      <c r="O22" s="19">
        <f t="shared" si="8"/>
        <v>0</v>
      </c>
      <c r="P22" s="18" t="s">
        <v>41</v>
      </c>
      <c r="Q22" s="19">
        <f t="shared" si="9"/>
        <v>0</v>
      </c>
      <c r="R22" s="18"/>
      <c r="S22" s="18"/>
      <c r="T22" s="18"/>
      <c r="U22" s="19"/>
      <c r="V22" s="19">
        <f>O22/K22*100</f>
        <v>0</v>
      </c>
      <c r="W22" s="23">
        <f t="shared" si="7"/>
        <v>0</v>
      </c>
      <c r="X22" s="20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</row>
    <row r="23" spans="1:46" s="1" customFormat="1" ht="34.5" customHeight="1" x14ac:dyDescent="0.25">
      <c r="A23" s="44" t="s">
        <v>483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8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</row>
    <row r="24" spans="1:46" s="21" customFormat="1" ht="78.75" customHeight="1" x14ac:dyDescent="0.25">
      <c r="A24" s="16" t="s">
        <v>11</v>
      </c>
      <c r="B24" s="17" t="s">
        <v>484</v>
      </c>
      <c r="C24" s="18"/>
      <c r="D24" s="18"/>
      <c r="E24" s="18"/>
      <c r="F24" s="18">
        <v>35</v>
      </c>
      <c r="G24" s="18"/>
      <c r="H24" s="18" t="s">
        <v>38</v>
      </c>
      <c r="I24" s="18" t="s">
        <v>96</v>
      </c>
      <c r="J24" s="18">
        <v>12.7</v>
      </c>
      <c r="K24" s="18">
        <v>13.6</v>
      </c>
      <c r="L24" s="18">
        <f>SUM(L25:L31)</f>
        <v>1.1539999999999999</v>
      </c>
      <c r="M24" s="18">
        <f>SUM(M25:M31)</f>
        <v>0.16</v>
      </c>
      <c r="N24" s="18">
        <f>SUM(N25:N31)</f>
        <v>0</v>
      </c>
      <c r="O24" s="18">
        <f>SUM(O25:O31)</f>
        <v>1.3140000000000001</v>
      </c>
      <c r="P24" s="27" t="s">
        <v>485</v>
      </c>
      <c r="Q24" s="18"/>
      <c r="R24" s="18"/>
      <c r="S24" s="18"/>
      <c r="T24" s="18"/>
      <c r="U24" s="18"/>
      <c r="V24" s="37">
        <f>O24/K24*100</f>
        <v>9.6617647058823533</v>
      </c>
      <c r="W24" s="18">
        <f>SUM(W25:W31)</f>
        <v>8.4860000000000007</v>
      </c>
      <c r="X24" s="20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</row>
    <row r="25" spans="1:46" s="21" customFormat="1" ht="151.5" customHeight="1" x14ac:dyDescent="0.25">
      <c r="A25" s="16" t="s">
        <v>12</v>
      </c>
      <c r="B25" s="22" t="s">
        <v>72</v>
      </c>
      <c r="C25" s="18">
        <v>2.5</v>
      </c>
      <c r="D25" s="18">
        <v>4</v>
      </c>
      <c r="E25" s="18"/>
      <c r="F25" s="18">
        <v>35</v>
      </c>
      <c r="G25" s="28" t="s">
        <v>486</v>
      </c>
      <c r="H25" s="18" t="s">
        <v>30</v>
      </c>
      <c r="I25" s="18">
        <v>15.25</v>
      </c>
      <c r="J25" s="18">
        <v>16</v>
      </c>
      <c r="K25" s="18">
        <v>17.2</v>
      </c>
      <c r="L25" s="18">
        <v>0.23</v>
      </c>
      <c r="M25" s="18">
        <v>2.9000000000000001E-2</v>
      </c>
      <c r="N25" s="18">
        <v>0</v>
      </c>
      <c r="O25" s="19">
        <f>SUM(L25:N25)</f>
        <v>0.25900000000000001</v>
      </c>
      <c r="P25" s="27" t="s">
        <v>487</v>
      </c>
      <c r="Q25" s="19">
        <f>MIN(C25:E25)</f>
        <v>2.5</v>
      </c>
      <c r="R25" s="18"/>
      <c r="S25" s="18"/>
      <c r="T25" s="18"/>
      <c r="U25" s="19">
        <f t="shared" ref="U25:U30" si="10">((O25-N25)/Q25)*100</f>
        <v>10.36</v>
      </c>
      <c r="V25" s="37">
        <f t="shared" ref="V25:V30" si="11">O25/K25*100+V26</f>
        <v>7.7462380300957596</v>
      </c>
      <c r="W25" s="23">
        <f t="shared" ref="W25:W31" si="12">Q25-(O25-N25)</f>
        <v>2.2410000000000001</v>
      </c>
      <c r="X25" s="20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</row>
    <row r="26" spans="1:46" s="21" customFormat="1" ht="66" customHeight="1" x14ac:dyDescent="0.25">
      <c r="A26" s="16" t="s">
        <v>13</v>
      </c>
      <c r="B26" s="22" t="s">
        <v>73</v>
      </c>
      <c r="C26" s="18">
        <v>1.6</v>
      </c>
      <c r="D26" s="18">
        <v>1.6</v>
      </c>
      <c r="E26" s="18"/>
      <c r="F26" s="18">
        <v>35</v>
      </c>
      <c r="G26" s="28" t="s">
        <v>77</v>
      </c>
      <c r="H26" s="18" t="s">
        <v>30</v>
      </c>
      <c r="I26" s="18">
        <v>18.7</v>
      </c>
      <c r="J26" s="24" t="s">
        <v>46</v>
      </c>
      <c r="K26" s="18">
        <v>17.2</v>
      </c>
      <c r="L26" s="18">
        <v>0.26</v>
      </c>
      <c r="M26" s="18">
        <v>7.4999999999999997E-2</v>
      </c>
      <c r="N26" s="18">
        <v>0</v>
      </c>
      <c r="O26" s="19">
        <f t="shared" ref="O26:O31" si="13">SUM(L26:N26)</f>
        <v>0.33500000000000002</v>
      </c>
      <c r="P26" s="27" t="s">
        <v>103</v>
      </c>
      <c r="Q26" s="19">
        <f t="shared" ref="Q26:Q31" si="14">MIN(C26:E26)</f>
        <v>1.6</v>
      </c>
      <c r="R26" s="18"/>
      <c r="S26" s="18"/>
      <c r="T26" s="18"/>
      <c r="U26" s="37">
        <f t="shared" si="10"/>
        <v>20.9375</v>
      </c>
      <c r="V26" s="37">
        <f t="shared" si="11"/>
        <v>6.2404240766073871</v>
      </c>
      <c r="W26" s="23">
        <f t="shared" si="12"/>
        <v>1.2650000000000001</v>
      </c>
      <c r="X26" s="20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</row>
    <row r="27" spans="1:46" s="21" customFormat="1" ht="137.25" customHeight="1" x14ac:dyDescent="0.25">
      <c r="A27" s="16" t="s">
        <v>14</v>
      </c>
      <c r="B27" s="22" t="s">
        <v>74</v>
      </c>
      <c r="C27" s="18">
        <v>2.5</v>
      </c>
      <c r="D27" s="18">
        <v>2.5</v>
      </c>
      <c r="E27" s="18"/>
      <c r="F27" s="18">
        <v>35</v>
      </c>
      <c r="G27" s="28" t="s">
        <v>78</v>
      </c>
      <c r="H27" s="18" t="s">
        <v>41</v>
      </c>
      <c r="I27" s="18">
        <v>13.7</v>
      </c>
      <c r="J27" s="18">
        <v>20</v>
      </c>
      <c r="K27" s="18">
        <v>21.5</v>
      </c>
      <c r="L27" s="18">
        <v>0.3</v>
      </c>
      <c r="M27" s="18">
        <v>0</v>
      </c>
      <c r="N27" s="18">
        <v>0</v>
      </c>
      <c r="O27" s="19">
        <f t="shared" si="13"/>
        <v>0.3</v>
      </c>
      <c r="P27" s="27" t="s">
        <v>104</v>
      </c>
      <c r="Q27" s="19">
        <f t="shared" si="14"/>
        <v>2.5</v>
      </c>
      <c r="R27" s="18"/>
      <c r="S27" s="18"/>
      <c r="T27" s="18"/>
      <c r="U27" s="19">
        <f t="shared" si="10"/>
        <v>12</v>
      </c>
      <c r="V27" s="37">
        <f t="shared" si="11"/>
        <v>4.2927496580027356</v>
      </c>
      <c r="W27" s="23">
        <f t="shared" si="12"/>
        <v>2.2000000000000002</v>
      </c>
      <c r="X27" s="20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</row>
    <row r="28" spans="1:46" s="21" customFormat="1" ht="47.25" customHeight="1" x14ac:dyDescent="0.25">
      <c r="A28" s="16" t="s">
        <v>29</v>
      </c>
      <c r="B28" s="22"/>
      <c r="C28" s="24"/>
      <c r="D28" s="18"/>
      <c r="E28" s="18"/>
      <c r="F28" s="18">
        <v>35</v>
      </c>
      <c r="G28" s="28" t="s">
        <v>79</v>
      </c>
      <c r="H28" s="18" t="s">
        <v>32</v>
      </c>
      <c r="I28" s="18" t="s">
        <v>93</v>
      </c>
      <c r="J28" s="18">
        <v>12.7</v>
      </c>
      <c r="K28" s="18">
        <v>13.6</v>
      </c>
      <c r="L28" s="18">
        <v>0</v>
      </c>
      <c r="M28" s="18">
        <v>0</v>
      </c>
      <c r="N28" s="18">
        <v>0</v>
      </c>
      <c r="O28" s="19">
        <f t="shared" si="13"/>
        <v>0</v>
      </c>
      <c r="P28" s="18" t="s">
        <v>42</v>
      </c>
      <c r="Q28" s="19">
        <f t="shared" si="14"/>
        <v>0</v>
      </c>
      <c r="R28" s="18"/>
      <c r="S28" s="18"/>
      <c r="T28" s="18"/>
      <c r="U28" s="19"/>
      <c r="V28" s="37">
        <f t="shared" si="11"/>
        <v>2.8974008207934334</v>
      </c>
      <c r="W28" s="23">
        <f t="shared" si="12"/>
        <v>0</v>
      </c>
      <c r="X28" s="20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</row>
    <row r="29" spans="1:46" s="21" customFormat="1" ht="62.25" customHeight="1" x14ac:dyDescent="0.25">
      <c r="A29" s="16" t="s">
        <v>31</v>
      </c>
      <c r="B29" s="22" t="s">
        <v>75</v>
      </c>
      <c r="C29" s="18">
        <v>2.5</v>
      </c>
      <c r="D29" s="18">
        <v>1.6</v>
      </c>
      <c r="E29" s="18"/>
      <c r="F29" s="18">
        <v>35</v>
      </c>
      <c r="G29" s="28" t="s">
        <v>80</v>
      </c>
      <c r="H29" s="18" t="s">
        <v>32</v>
      </c>
      <c r="I29" s="24" t="s">
        <v>94</v>
      </c>
      <c r="J29" s="18">
        <v>12.7</v>
      </c>
      <c r="K29" s="18">
        <v>13.6</v>
      </c>
      <c r="L29" s="18">
        <v>0.24</v>
      </c>
      <c r="M29" s="18">
        <v>5.6000000000000001E-2</v>
      </c>
      <c r="N29" s="18">
        <v>0</v>
      </c>
      <c r="O29" s="19">
        <f t="shared" si="13"/>
        <v>0.29599999999999999</v>
      </c>
      <c r="P29" s="27" t="s">
        <v>105</v>
      </c>
      <c r="Q29" s="19">
        <f t="shared" si="14"/>
        <v>1.6</v>
      </c>
      <c r="R29" s="18"/>
      <c r="S29" s="18"/>
      <c r="T29" s="18"/>
      <c r="U29" s="19">
        <f t="shared" si="10"/>
        <v>18.499999999999996</v>
      </c>
      <c r="V29" s="37">
        <f t="shared" si="11"/>
        <v>2.8974008207934334</v>
      </c>
      <c r="W29" s="23">
        <f t="shared" si="12"/>
        <v>1.304</v>
      </c>
      <c r="X29" s="20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</row>
    <row r="30" spans="1:46" s="21" customFormat="1" ht="112.5" customHeight="1" x14ac:dyDescent="0.25">
      <c r="A30" s="16" t="s">
        <v>33</v>
      </c>
      <c r="B30" s="22" t="s">
        <v>76</v>
      </c>
      <c r="C30" s="18">
        <v>1.6</v>
      </c>
      <c r="D30" s="18">
        <v>1.6</v>
      </c>
      <c r="E30" s="18"/>
      <c r="F30" s="18">
        <v>35</v>
      </c>
      <c r="G30" s="28" t="s">
        <v>81</v>
      </c>
      <c r="H30" s="18" t="s">
        <v>30</v>
      </c>
      <c r="I30" s="18">
        <v>15.8</v>
      </c>
      <c r="J30" s="18">
        <v>16</v>
      </c>
      <c r="K30" s="18">
        <v>17.2</v>
      </c>
      <c r="L30" s="18">
        <v>0.124</v>
      </c>
      <c r="M30" s="18">
        <v>0</v>
      </c>
      <c r="N30" s="18">
        <v>0</v>
      </c>
      <c r="O30" s="19">
        <f t="shared" si="13"/>
        <v>0.124</v>
      </c>
      <c r="P30" s="18" t="s">
        <v>106</v>
      </c>
      <c r="Q30" s="19">
        <f t="shared" si="14"/>
        <v>1.6</v>
      </c>
      <c r="R30" s="18"/>
      <c r="S30" s="18"/>
      <c r="T30" s="18"/>
      <c r="U30" s="19">
        <f t="shared" si="10"/>
        <v>7.75</v>
      </c>
      <c r="V30" s="37">
        <f t="shared" si="11"/>
        <v>0.72093023255813959</v>
      </c>
      <c r="W30" s="23">
        <f t="shared" si="12"/>
        <v>1.476</v>
      </c>
      <c r="X30" s="20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</row>
    <row r="31" spans="1:46" s="21" customFormat="1" ht="135.75" customHeight="1" x14ac:dyDescent="0.25">
      <c r="A31" s="16" t="s">
        <v>34</v>
      </c>
      <c r="B31" s="22"/>
      <c r="C31" s="19"/>
      <c r="D31" s="19"/>
      <c r="E31" s="19"/>
      <c r="F31" s="19">
        <v>35</v>
      </c>
      <c r="G31" s="28" t="s">
        <v>82</v>
      </c>
      <c r="H31" s="18" t="s">
        <v>30</v>
      </c>
      <c r="I31" s="18">
        <v>27.2</v>
      </c>
      <c r="J31" s="19">
        <v>16</v>
      </c>
      <c r="K31" s="19">
        <v>17.2</v>
      </c>
      <c r="L31" s="19">
        <v>0</v>
      </c>
      <c r="M31" s="19">
        <v>0</v>
      </c>
      <c r="N31" s="19">
        <v>0</v>
      </c>
      <c r="O31" s="19">
        <f t="shared" si="13"/>
        <v>0</v>
      </c>
      <c r="P31" s="27" t="s">
        <v>107</v>
      </c>
      <c r="Q31" s="19">
        <f t="shared" si="14"/>
        <v>0</v>
      </c>
      <c r="R31" s="19"/>
      <c r="S31" s="19"/>
      <c r="T31" s="19"/>
      <c r="U31" s="19"/>
      <c r="V31" s="19">
        <f>O31/K31*100</f>
        <v>0</v>
      </c>
      <c r="W31" s="23">
        <f t="shared" si="12"/>
        <v>0</v>
      </c>
      <c r="X31" s="20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</row>
    <row r="32" spans="1:46" s="1" customFormat="1" ht="34.5" customHeight="1" x14ac:dyDescent="0.25">
      <c r="A32" s="44" t="s">
        <v>52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8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</row>
    <row r="33" spans="1:46" s="21" customFormat="1" ht="139.5" customHeight="1" x14ac:dyDescent="0.25">
      <c r="A33" s="16" t="s">
        <v>11</v>
      </c>
      <c r="B33" s="17" t="s">
        <v>83</v>
      </c>
      <c r="C33" s="18"/>
      <c r="D33" s="18"/>
      <c r="E33" s="18"/>
      <c r="F33" s="18">
        <v>35</v>
      </c>
      <c r="G33" s="18"/>
      <c r="H33" s="18" t="s">
        <v>36</v>
      </c>
      <c r="I33" s="18" t="s">
        <v>97</v>
      </c>
      <c r="J33" s="18">
        <v>16</v>
      </c>
      <c r="K33" s="18">
        <v>17.2</v>
      </c>
      <c r="L33" s="18">
        <f>SUM(L34:L37)</f>
        <v>0.245</v>
      </c>
      <c r="M33" s="18">
        <f>SUM(M34:M37)</f>
        <v>4.1999999999999996E-2</v>
      </c>
      <c r="N33" s="18">
        <f>SUM(N34:N37)</f>
        <v>0</v>
      </c>
      <c r="O33" s="18">
        <f>SUM(O34:O37)</f>
        <v>0.28700000000000003</v>
      </c>
      <c r="P33" s="27" t="s">
        <v>107</v>
      </c>
      <c r="Q33" s="18"/>
      <c r="R33" s="18"/>
      <c r="S33" s="18"/>
      <c r="T33" s="18"/>
      <c r="U33" s="18"/>
      <c r="V33" s="37">
        <f>O33/K33*100</f>
        <v>1.668604651162791</v>
      </c>
      <c r="W33" s="18">
        <f>SUM(W34:W37)</f>
        <v>3.9130000000000003</v>
      </c>
      <c r="X33" s="20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</row>
    <row r="34" spans="1:46" s="21" customFormat="1" ht="153" customHeight="1" x14ac:dyDescent="0.25">
      <c r="A34" s="16" t="s">
        <v>12</v>
      </c>
      <c r="B34" s="22" t="s">
        <v>84</v>
      </c>
      <c r="C34" s="18">
        <v>2.5</v>
      </c>
      <c r="D34" s="18">
        <v>1.6</v>
      </c>
      <c r="E34" s="18"/>
      <c r="F34" s="18">
        <v>35</v>
      </c>
      <c r="G34" s="28" t="s">
        <v>87</v>
      </c>
      <c r="H34" s="18" t="s">
        <v>30</v>
      </c>
      <c r="I34" s="18">
        <v>11.8</v>
      </c>
      <c r="J34" s="18">
        <v>16</v>
      </c>
      <c r="K34" s="18">
        <v>17.2</v>
      </c>
      <c r="L34" s="18">
        <v>0.12</v>
      </c>
      <c r="M34" s="18">
        <v>3.1E-2</v>
      </c>
      <c r="N34" s="18">
        <v>0</v>
      </c>
      <c r="O34" s="19">
        <f>SUM(L34:N34)</f>
        <v>0.151</v>
      </c>
      <c r="P34" s="27" t="s">
        <v>108</v>
      </c>
      <c r="Q34" s="19">
        <f>MIN(C34:E34)</f>
        <v>1.6</v>
      </c>
      <c r="R34" s="18"/>
      <c r="S34" s="18"/>
      <c r="T34" s="18"/>
      <c r="U34" s="37">
        <f t="shared" ref="U34:U36" si="15">((O34-N34)/Q34)*100</f>
        <v>9.4374999999999982</v>
      </c>
      <c r="V34" s="37">
        <f t="shared" ref="V34:V36" si="16">O34/K34*100+V35</f>
        <v>1.6686046511627908</v>
      </c>
      <c r="W34" s="23">
        <f t="shared" ref="W34:W37" si="17">Q34-(O34-N34)</f>
        <v>1.4490000000000001</v>
      </c>
      <c r="X34" s="20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</row>
    <row r="35" spans="1:46" s="21" customFormat="1" ht="136.5" customHeight="1" x14ac:dyDescent="0.25">
      <c r="A35" s="16" t="s">
        <v>13</v>
      </c>
      <c r="B35" s="22" t="s">
        <v>85</v>
      </c>
      <c r="C35" s="18">
        <v>1.6</v>
      </c>
      <c r="D35" s="24" t="s">
        <v>33</v>
      </c>
      <c r="E35" s="18"/>
      <c r="F35" s="18">
        <v>35</v>
      </c>
      <c r="G35" s="28" t="s">
        <v>88</v>
      </c>
      <c r="H35" s="18" t="s">
        <v>30</v>
      </c>
      <c r="I35" s="18">
        <v>28.9</v>
      </c>
      <c r="J35" s="24" t="s">
        <v>46</v>
      </c>
      <c r="K35" s="18">
        <v>17.2</v>
      </c>
      <c r="L35" s="18">
        <v>3.5999999999999997E-2</v>
      </c>
      <c r="M35" s="18">
        <v>1.0999999999999999E-2</v>
      </c>
      <c r="N35" s="18">
        <v>0</v>
      </c>
      <c r="O35" s="19">
        <f t="shared" ref="O35:O37" si="18">SUM(L35:N35)</f>
        <v>4.7E-2</v>
      </c>
      <c r="P35" s="18" t="s">
        <v>109</v>
      </c>
      <c r="Q35" s="19">
        <f t="shared" ref="Q35:Q37" si="19">MIN(C35:E35)</f>
        <v>1.6</v>
      </c>
      <c r="R35" s="18"/>
      <c r="S35" s="18"/>
      <c r="T35" s="18"/>
      <c r="U35" s="37">
        <f t="shared" si="15"/>
        <v>2.9375</v>
      </c>
      <c r="V35" s="37">
        <f t="shared" si="16"/>
        <v>0.79069767441860472</v>
      </c>
      <c r="W35" s="23">
        <f t="shared" si="17"/>
        <v>1.5530000000000002</v>
      </c>
      <c r="X35" s="20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</row>
    <row r="36" spans="1:46" s="21" customFormat="1" ht="65.25" customHeight="1" x14ac:dyDescent="0.25">
      <c r="A36" s="16" t="s">
        <v>14</v>
      </c>
      <c r="B36" s="22" t="s">
        <v>86</v>
      </c>
      <c r="C36" s="18">
        <v>1</v>
      </c>
      <c r="D36" s="18">
        <v>1.6</v>
      </c>
      <c r="E36" s="18"/>
      <c r="F36" s="18">
        <v>35</v>
      </c>
      <c r="G36" s="28" t="s">
        <v>89</v>
      </c>
      <c r="H36" s="18" t="s">
        <v>30</v>
      </c>
      <c r="I36" s="18">
        <v>15.8</v>
      </c>
      <c r="J36" s="18">
        <v>16</v>
      </c>
      <c r="K36" s="18">
        <v>17.2</v>
      </c>
      <c r="L36" s="18">
        <v>8.8999999999999996E-2</v>
      </c>
      <c r="M36" s="18">
        <v>0</v>
      </c>
      <c r="N36" s="18">
        <v>0</v>
      </c>
      <c r="O36" s="19">
        <f t="shared" si="18"/>
        <v>8.8999999999999996E-2</v>
      </c>
      <c r="P36" s="27" t="s">
        <v>388</v>
      </c>
      <c r="Q36" s="19">
        <f t="shared" si="19"/>
        <v>1</v>
      </c>
      <c r="R36" s="18"/>
      <c r="S36" s="18"/>
      <c r="T36" s="18"/>
      <c r="U36" s="19">
        <f t="shared" si="15"/>
        <v>8.9</v>
      </c>
      <c r="V36" s="37">
        <f t="shared" si="16"/>
        <v>0.51744186046511631</v>
      </c>
      <c r="W36" s="23">
        <f t="shared" si="17"/>
        <v>0.91100000000000003</v>
      </c>
      <c r="X36" s="20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</row>
    <row r="37" spans="1:46" s="21" customFormat="1" ht="150.75" customHeight="1" x14ac:dyDescent="0.25">
      <c r="A37" s="16" t="s">
        <v>29</v>
      </c>
      <c r="B37" s="22"/>
      <c r="C37" s="24"/>
      <c r="D37" s="18"/>
      <c r="E37" s="18"/>
      <c r="F37" s="18">
        <v>35</v>
      </c>
      <c r="G37" s="28" t="s">
        <v>90</v>
      </c>
      <c r="H37" s="18" t="s">
        <v>41</v>
      </c>
      <c r="I37" s="18">
        <v>31.146000000000001</v>
      </c>
      <c r="J37" s="18">
        <v>20</v>
      </c>
      <c r="K37" s="18">
        <v>21.5</v>
      </c>
      <c r="L37" s="18">
        <v>0</v>
      </c>
      <c r="M37" s="18">
        <v>0</v>
      </c>
      <c r="N37" s="18">
        <v>0</v>
      </c>
      <c r="O37" s="19">
        <f t="shared" si="18"/>
        <v>0</v>
      </c>
      <c r="P37" s="27" t="s">
        <v>389</v>
      </c>
      <c r="Q37" s="19">
        <f t="shared" si="19"/>
        <v>0</v>
      </c>
      <c r="R37" s="18"/>
      <c r="S37" s="18"/>
      <c r="T37" s="18"/>
      <c r="U37" s="19"/>
      <c r="V37" s="19">
        <f>O37/K37*100</f>
        <v>0</v>
      </c>
      <c r="W37" s="23">
        <f t="shared" si="17"/>
        <v>0</v>
      </c>
      <c r="X37" s="20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</row>
    <row r="38" spans="1:46" s="1" customFormat="1" ht="34.5" customHeight="1" x14ac:dyDescent="0.25">
      <c r="A38" s="44" t="s">
        <v>441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</row>
    <row r="39" spans="1:46" s="21" customFormat="1" ht="96.75" customHeight="1" x14ac:dyDescent="0.25">
      <c r="A39" s="16" t="s">
        <v>11</v>
      </c>
      <c r="B39" s="17" t="s">
        <v>442</v>
      </c>
      <c r="C39" s="18"/>
      <c r="D39" s="18"/>
      <c r="E39" s="18"/>
      <c r="F39" s="18">
        <v>35</v>
      </c>
      <c r="G39" s="18"/>
      <c r="H39" s="18" t="s">
        <v>423</v>
      </c>
      <c r="I39" s="18" t="s">
        <v>421</v>
      </c>
      <c r="J39" s="18">
        <v>16</v>
      </c>
      <c r="K39" s="18">
        <v>17.2</v>
      </c>
      <c r="L39" s="18">
        <f>SUM(L40:L42)</f>
        <v>0.183</v>
      </c>
      <c r="M39" s="18">
        <f>SUM(M40:M42)</f>
        <v>1.2E-2</v>
      </c>
      <c r="N39" s="18">
        <f>SUM(N40:N42)</f>
        <v>0</v>
      </c>
      <c r="O39" s="18">
        <f>SUM(O40:O42)</f>
        <v>0.19500000000000001</v>
      </c>
      <c r="P39" s="27" t="s">
        <v>422</v>
      </c>
      <c r="Q39" s="18"/>
      <c r="R39" s="27"/>
      <c r="S39" s="18"/>
      <c r="T39" s="18"/>
      <c r="U39" s="18"/>
      <c r="V39" s="37">
        <f>O39/K39*100</f>
        <v>1.1337209302325582</v>
      </c>
      <c r="W39" s="18">
        <f>SUM(W40:W42)</f>
        <v>3.0049999999999999</v>
      </c>
      <c r="X39" s="20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</row>
    <row r="40" spans="1:46" s="21" customFormat="1" ht="61.5" customHeight="1" x14ac:dyDescent="0.25">
      <c r="A40" s="16" t="s">
        <v>12</v>
      </c>
      <c r="B40" s="22" t="s">
        <v>110</v>
      </c>
      <c r="C40" s="18">
        <v>4</v>
      </c>
      <c r="D40" s="18">
        <v>1.6</v>
      </c>
      <c r="E40" s="18"/>
      <c r="F40" s="18">
        <v>35</v>
      </c>
      <c r="G40" s="28" t="s">
        <v>113</v>
      </c>
      <c r="H40" s="18" t="s">
        <v>30</v>
      </c>
      <c r="I40" s="18">
        <v>14</v>
      </c>
      <c r="J40" s="18">
        <v>16</v>
      </c>
      <c r="K40" s="18">
        <v>17.2</v>
      </c>
      <c r="L40" s="18">
        <v>0.13</v>
      </c>
      <c r="M40" s="18">
        <v>3.0000000000000001E-3</v>
      </c>
      <c r="N40" s="18">
        <v>0</v>
      </c>
      <c r="O40" s="19">
        <f>SUM(L40:N40)</f>
        <v>0.13300000000000001</v>
      </c>
      <c r="P40" s="27" t="s">
        <v>111</v>
      </c>
      <c r="Q40" s="19">
        <f>MIN(C40:E40)</f>
        <v>1.6</v>
      </c>
      <c r="R40" s="18"/>
      <c r="S40" s="18"/>
      <c r="T40" s="18"/>
      <c r="U40" s="37">
        <f t="shared" ref="U40:U41" si="20">((O40-N40)/Q40)*100</f>
        <v>8.3125</v>
      </c>
      <c r="V40" s="37">
        <f t="shared" ref="V40:V41" si="21">O40/K40*100+V41</f>
        <v>1.0173503021424648</v>
      </c>
      <c r="W40" s="23">
        <f t="shared" ref="W40:W42" si="22">Q40-(O40-N40)</f>
        <v>1.4670000000000001</v>
      </c>
      <c r="X40" s="20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</row>
    <row r="41" spans="1:46" s="21" customFormat="1" ht="79.5" customHeight="1" x14ac:dyDescent="0.25">
      <c r="A41" s="16" t="s">
        <v>13</v>
      </c>
      <c r="B41" s="22" t="s">
        <v>55</v>
      </c>
      <c r="C41" s="18">
        <v>1.6</v>
      </c>
      <c r="D41" s="18">
        <v>1.6</v>
      </c>
      <c r="E41" s="18"/>
      <c r="F41" s="18">
        <v>35</v>
      </c>
      <c r="G41" s="28" t="s">
        <v>117</v>
      </c>
      <c r="H41" s="18" t="s">
        <v>419</v>
      </c>
      <c r="I41" s="18">
        <v>44.2</v>
      </c>
      <c r="J41" s="24" t="s">
        <v>420</v>
      </c>
      <c r="K41" s="18">
        <v>25.4</v>
      </c>
      <c r="L41" s="18">
        <v>5.2999999999999999E-2</v>
      </c>
      <c r="M41" s="18">
        <v>8.9999999999999993E-3</v>
      </c>
      <c r="N41" s="18">
        <v>0</v>
      </c>
      <c r="O41" s="19">
        <f t="shared" ref="O41:O42" si="23">SUM(L41:N41)</f>
        <v>6.2E-2</v>
      </c>
      <c r="P41" s="27" t="s">
        <v>112</v>
      </c>
      <c r="Q41" s="19">
        <f t="shared" ref="Q41:Q42" si="24">MIN(C41:E41)</f>
        <v>1.6</v>
      </c>
      <c r="R41" s="18"/>
      <c r="S41" s="18"/>
      <c r="T41" s="18"/>
      <c r="U41" s="19">
        <f t="shared" si="20"/>
        <v>3.875</v>
      </c>
      <c r="V41" s="37">
        <f t="shared" si="21"/>
        <v>0.24409448818897639</v>
      </c>
      <c r="W41" s="23">
        <f t="shared" si="22"/>
        <v>1.538</v>
      </c>
      <c r="X41" s="20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</row>
    <row r="42" spans="1:46" s="21" customFormat="1" ht="40.5" customHeight="1" x14ac:dyDescent="0.25">
      <c r="A42" s="16" t="s">
        <v>14</v>
      </c>
      <c r="B42" s="22"/>
      <c r="C42" s="18"/>
      <c r="D42" s="18"/>
      <c r="E42" s="18"/>
      <c r="F42" s="18">
        <v>35</v>
      </c>
      <c r="G42" s="28" t="s">
        <v>114</v>
      </c>
      <c r="H42" s="18" t="s">
        <v>30</v>
      </c>
      <c r="I42" s="18">
        <v>14</v>
      </c>
      <c r="J42" s="18">
        <v>16</v>
      </c>
      <c r="K42" s="18">
        <v>17.2</v>
      </c>
      <c r="L42" s="18">
        <v>0</v>
      </c>
      <c r="M42" s="18">
        <v>0</v>
      </c>
      <c r="N42" s="18">
        <v>0</v>
      </c>
      <c r="O42" s="19">
        <f t="shared" si="23"/>
        <v>0</v>
      </c>
      <c r="P42" s="18" t="s">
        <v>30</v>
      </c>
      <c r="Q42" s="19">
        <f t="shared" si="24"/>
        <v>0</v>
      </c>
      <c r="R42" s="18"/>
      <c r="S42" s="18"/>
      <c r="T42" s="18"/>
      <c r="U42" s="19"/>
      <c r="V42" s="19">
        <f>O42/K42*100</f>
        <v>0</v>
      </c>
      <c r="W42" s="23">
        <f t="shared" si="22"/>
        <v>0</v>
      </c>
      <c r="X42" s="20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</row>
    <row r="43" spans="1:46" s="1" customFormat="1" ht="34.5" customHeight="1" x14ac:dyDescent="0.25">
      <c r="A43" s="44" t="s">
        <v>118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</row>
    <row r="44" spans="1:46" s="21" customFormat="1" ht="126.75" customHeight="1" x14ac:dyDescent="0.25">
      <c r="A44" s="16" t="s">
        <v>11</v>
      </c>
      <c r="B44" s="17" t="s">
        <v>119</v>
      </c>
      <c r="C44" s="18"/>
      <c r="D44" s="18"/>
      <c r="E44" s="18"/>
      <c r="F44" s="18">
        <v>35</v>
      </c>
      <c r="G44" s="18"/>
      <c r="H44" s="18" t="s">
        <v>36</v>
      </c>
      <c r="I44" s="18" t="s">
        <v>167</v>
      </c>
      <c r="J44" s="18">
        <v>16</v>
      </c>
      <c r="K44" s="18">
        <v>17.2</v>
      </c>
      <c r="L44" s="18">
        <f>SUM(L45:L49)</f>
        <v>0.51600000000000001</v>
      </c>
      <c r="M44" s="18">
        <f>SUM(M45:M49)</f>
        <v>0.56100000000000005</v>
      </c>
      <c r="N44" s="18">
        <f>SUM(N45:N49)</f>
        <v>0</v>
      </c>
      <c r="O44" s="18">
        <f>SUM(O45:O49)</f>
        <v>1.077</v>
      </c>
      <c r="P44" s="27" t="s">
        <v>130</v>
      </c>
      <c r="Q44" s="18"/>
      <c r="R44" s="18"/>
      <c r="S44" s="18"/>
      <c r="T44" s="18"/>
      <c r="U44" s="18"/>
      <c r="V44" s="37">
        <f>O44/K44*100</f>
        <v>6.2616279069767442</v>
      </c>
      <c r="W44" s="18">
        <f>SUM(W45:W49)</f>
        <v>6.2230000000000008</v>
      </c>
      <c r="X44" s="20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</row>
    <row r="45" spans="1:46" s="21" customFormat="1" ht="64.5" customHeight="1" x14ac:dyDescent="0.25">
      <c r="A45" s="16" t="s">
        <v>12</v>
      </c>
      <c r="B45" s="22" t="s">
        <v>120</v>
      </c>
      <c r="C45" s="18">
        <v>1.6</v>
      </c>
      <c r="D45" s="18">
        <v>1.6</v>
      </c>
      <c r="E45" s="18"/>
      <c r="F45" s="18">
        <v>35</v>
      </c>
      <c r="G45" s="28" t="s">
        <v>124</v>
      </c>
      <c r="H45" s="18" t="s">
        <v>41</v>
      </c>
      <c r="I45" s="18">
        <v>19.34</v>
      </c>
      <c r="J45" s="18">
        <v>20</v>
      </c>
      <c r="K45" s="18">
        <v>21.5</v>
      </c>
      <c r="L45" s="18">
        <v>0.107</v>
      </c>
      <c r="M45" s="18">
        <v>0</v>
      </c>
      <c r="N45" s="18">
        <v>0</v>
      </c>
      <c r="O45" s="19">
        <f>SUM(L45:N45)</f>
        <v>0.107</v>
      </c>
      <c r="P45" s="27" t="s">
        <v>424</v>
      </c>
      <c r="Q45" s="19">
        <f>MIN(C45:E45)</f>
        <v>1.6</v>
      </c>
      <c r="R45" s="18"/>
      <c r="S45" s="18"/>
      <c r="T45" s="18"/>
      <c r="U45" s="37">
        <f t="shared" ref="U45:U48" si="25">((O45-N45)/Q45)*100</f>
        <v>6.6874999999999991</v>
      </c>
      <c r="V45" s="37">
        <f t="shared" ref="V45:V48" si="26">O45/K45*100+V46</f>
        <v>6.1372093023255809</v>
      </c>
      <c r="W45" s="23">
        <f t="shared" ref="W45:W49" si="27">Q45-(O45-N45)</f>
        <v>1.4930000000000001</v>
      </c>
      <c r="X45" s="20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</row>
    <row r="46" spans="1:46" s="21" customFormat="1" ht="63" customHeight="1" x14ac:dyDescent="0.25">
      <c r="A46" s="16" t="s">
        <v>13</v>
      </c>
      <c r="B46" s="22" t="s">
        <v>121</v>
      </c>
      <c r="C46" s="18">
        <v>1.6</v>
      </c>
      <c r="D46" s="18">
        <v>1.6</v>
      </c>
      <c r="E46" s="18"/>
      <c r="F46" s="18">
        <v>35</v>
      </c>
      <c r="G46" s="28" t="s">
        <v>125</v>
      </c>
      <c r="H46" s="18" t="s">
        <v>30</v>
      </c>
      <c r="I46" s="18">
        <v>20.04</v>
      </c>
      <c r="J46" s="24" t="s">
        <v>46</v>
      </c>
      <c r="K46" s="18">
        <v>17.2</v>
      </c>
      <c r="L46" s="18">
        <v>7.0999999999999994E-2</v>
      </c>
      <c r="M46" s="18">
        <v>2.4E-2</v>
      </c>
      <c r="N46" s="18">
        <v>0</v>
      </c>
      <c r="O46" s="19">
        <f t="shared" ref="O46:O49" si="28">SUM(L46:N46)</f>
        <v>9.5000000000000001E-2</v>
      </c>
      <c r="P46" s="27" t="s">
        <v>425</v>
      </c>
      <c r="Q46" s="19">
        <f t="shared" ref="Q46:Q49" si="29">MIN(C46:E46)</f>
        <v>1.6</v>
      </c>
      <c r="R46" s="18"/>
      <c r="S46" s="18"/>
      <c r="T46" s="18"/>
      <c r="U46" s="37">
        <f t="shared" si="25"/>
        <v>5.9375</v>
      </c>
      <c r="V46" s="37">
        <f t="shared" si="26"/>
        <v>5.6395348837209296</v>
      </c>
      <c r="W46" s="23">
        <f t="shared" si="27"/>
        <v>1.5050000000000001</v>
      </c>
      <c r="X46" s="20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</row>
    <row r="47" spans="1:46" s="21" customFormat="1" ht="76.5" customHeight="1" x14ac:dyDescent="0.25">
      <c r="A47" s="16" t="s">
        <v>14</v>
      </c>
      <c r="B47" s="22" t="s">
        <v>122</v>
      </c>
      <c r="C47" s="18">
        <v>1.6</v>
      </c>
      <c r="D47" s="18">
        <v>1.6</v>
      </c>
      <c r="E47" s="18"/>
      <c r="F47" s="18">
        <v>35</v>
      </c>
      <c r="G47" s="28" t="s">
        <v>427</v>
      </c>
      <c r="H47" s="18" t="s">
        <v>489</v>
      </c>
      <c r="I47" s="36">
        <v>16.600000000000001</v>
      </c>
      <c r="J47" s="18">
        <v>16</v>
      </c>
      <c r="K47" s="18">
        <v>17.2</v>
      </c>
      <c r="L47" s="18">
        <v>8.8999999999999996E-2</v>
      </c>
      <c r="M47" s="18">
        <v>0</v>
      </c>
      <c r="N47" s="18">
        <v>0</v>
      </c>
      <c r="O47" s="19">
        <f t="shared" si="28"/>
        <v>8.8999999999999996E-2</v>
      </c>
      <c r="P47" s="18" t="s">
        <v>131</v>
      </c>
      <c r="Q47" s="19">
        <f t="shared" si="29"/>
        <v>1.6</v>
      </c>
      <c r="R47" s="18"/>
      <c r="S47" s="18"/>
      <c r="T47" s="18"/>
      <c r="U47" s="37">
        <f t="shared" si="25"/>
        <v>5.5624999999999991</v>
      </c>
      <c r="V47" s="37">
        <f t="shared" si="26"/>
        <v>5.0872093023255811</v>
      </c>
      <c r="W47" s="23">
        <f t="shared" si="27"/>
        <v>1.5110000000000001</v>
      </c>
      <c r="X47" s="20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</row>
    <row r="48" spans="1:46" s="21" customFormat="1" ht="48" customHeight="1" x14ac:dyDescent="0.25">
      <c r="A48" s="16" t="s">
        <v>29</v>
      </c>
      <c r="B48" s="22" t="s">
        <v>123</v>
      </c>
      <c r="C48" s="18">
        <v>2.5</v>
      </c>
      <c r="D48" s="18">
        <v>4</v>
      </c>
      <c r="E48" s="18"/>
      <c r="F48" s="18">
        <v>35</v>
      </c>
      <c r="G48" s="28" t="s">
        <v>127</v>
      </c>
      <c r="H48" s="18" t="s">
        <v>30</v>
      </c>
      <c r="I48" s="18">
        <v>31.79</v>
      </c>
      <c r="J48" s="18">
        <v>16</v>
      </c>
      <c r="K48" s="18">
        <v>17.2</v>
      </c>
      <c r="L48" s="18">
        <v>0.249</v>
      </c>
      <c r="M48" s="18">
        <v>0.53700000000000003</v>
      </c>
      <c r="N48" s="18">
        <v>0</v>
      </c>
      <c r="O48" s="19">
        <f t="shared" si="28"/>
        <v>0.78600000000000003</v>
      </c>
      <c r="P48" s="27" t="s">
        <v>426</v>
      </c>
      <c r="Q48" s="19">
        <f t="shared" si="29"/>
        <v>2.5</v>
      </c>
      <c r="R48" s="18"/>
      <c r="S48" s="18"/>
      <c r="T48" s="18"/>
      <c r="U48" s="19">
        <f t="shared" si="25"/>
        <v>31.44</v>
      </c>
      <c r="V48" s="37">
        <f t="shared" si="26"/>
        <v>4.5697674418604652</v>
      </c>
      <c r="W48" s="23">
        <f t="shared" si="27"/>
        <v>1.714</v>
      </c>
      <c r="X48" s="20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</row>
    <row r="49" spans="1:46" s="21" customFormat="1" ht="120.75" customHeight="1" x14ac:dyDescent="0.25">
      <c r="A49" s="16" t="s">
        <v>31</v>
      </c>
      <c r="B49" s="22"/>
      <c r="C49" s="18"/>
      <c r="D49" s="18"/>
      <c r="E49" s="18"/>
      <c r="F49" s="18">
        <v>35</v>
      </c>
      <c r="G49" s="28" t="s">
        <v>128</v>
      </c>
      <c r="H49" s="18" t="s">
        <v>30</v>
      </c>
      <c r="I49" s="24" t="s">
        <v>129</v>
      </c>
      <c r="J49" s="18">
        <v>16</v>
      </c>
      <c r="K49" s="18">
        <v>17.2</v>
      </c>
      <c r="L49" s="18">
        <v>0</v>
      </c>
      <c r="M49" s="18">
        <v>0</v>
      </c>
      <c r="N49" s="18">
        <v>0</v>
      </c>
      <c r="O49" s="19">
        <f t="shared" si="28"/>
        <v>0</v>
      </c>
      <c r="P49" s="27" t="s">
        <v>132</v>
      </c>
      <c r="Q49" s="19">
        <f t="shared" si="29"/>
        <v>0</v>
      </c>
      <c r="R49" s="18"/>
      <c r="S49" s="18"/>
      <c r="T49" s="18"/>
      <c r="U49" s="19"/>
      <c r="V49" s="19">
        <f>O49/K49*100</f>
        <v>0</v>
      </c>
      <c r="W49" s="23">
        <f t="shared" si="27"/>
        <v>0</v>
      </c>
      <c r="X49" s="20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</row>
    <row r="50" spans="1:46" s="1" customFormat="1" ht="34.5" customHeight="1" x14ac:dyDescent="0.25">
      <c r="A50" s="44" t="s">
        <v>133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6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</row>
    <row r="51" spans="1:46" s="21" customFormat="1" ht="69.75" customHeight="1" x14ac:dyDescent="0.25">
      <c r="A51" s="16" t="s">
        <v>11</v>
      </c>
      <c r="B51" s="17" t="s">
        <v>134</v>
      </c>
      <c r="C51" s="18"/>
      <c r="D51" s="18"/>
      <c r="E51" s="18"/>
      <c r="F51" s="18">
        <v>35</v>
      </c>
      <c r="G51" s="18"/>
      <c r="H51" s="18" t="s">
        <v>30</v>
      </c>
      <c r="I51" s="18">
        <f>SUM(I52:I55)</f>
        <v>64.88</v>
      </c>
      <c r="J51" s="18">
        <v>16</v>
      </c>
      <c r="K51" s="18">
        <v>17.2</v>
      </c>
      <c r="L51" s="18">
        <f>SUM(L52:L55)</f>
        <v>0.33</v>
      </c>
      <c r="M51" s="18">
        <f>SUM(M52:M55)</f>
        <v>2.1999999999999999E-2</v>
      </c>
      <c r="N51" s="18">
        <f>SUM(N52:N55)</f>
        <v>2.7770000000000001</v>
      </c>
      <c r="O51" s="18">
        <f>SUM(O52:O55)</f>
        <v>3.1290000000000004</v>
      </c>
      <c r="P51" s="18" t="s">
        <v>30</v>
      </c>
      <c r="Q51" s="18"/>
      <c r="R51" s="18"/>
      <c r="S51" s="18"/>
      <c r="T51" s="18"/>
      <c r="U51" s="18"/>
      <c r="V51" s="37">
        <f>O51/K51*100</f>
        <v>18.191860465116282</v>
      </c>
      <c r="W51" s="18">
        <f>SUM(W52:W55)</f>
        <v>6.4479999999999995</v>
      </c>
      <c r="X51" s="20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</row>
    <row r="52" spans="1:46" s="21" customFormat="1" ht="41.25" customHeight="1" x14ac:dyDescent="0.25">
      <c r="A52" s="16" t="s">
        <v>12</v>
      </c>
      <c r="B52" s="22" t="s">
        <v>136</v>
      </c>
      <c r="C52" s="18">
        <v>1.8</v>
      </c>
      <c r="D52" s="18">
        <v>1.8</v>
      </c>
      <c r="E52" s="18"/>
      <c r="F52" s="18">
        <v>35</v>
      </c>
      <c r="G52" s="28" t="s">
        <v>138</v>
      </c>
      <c r="H52" s="18" t="s">
        <v>30</v>
      </c>
      <c r="I52" s="18">
        <v>17</v>
      </c>
      <c r="J52" s="18">
        <v>16</v>
      </c>
      <c r="K52" s="18">
        <v>17.2</v>
      </c>
      <c r="L52" s="18">
        <v>0.01</v>
      </c>
      <c r="M52" s="18">
        <v>0</v>
      </c>
      <c r="N52" s="18">
        <v>0</v>
      </c>
      <c r="O52" s="19">
        <f>SUM(L52:N52)</f>
        <v>0.01</v>
      </c>
      <c r="P52" s="18" t="s">
        <v>493</v>
      </c>
      <c r="Q52" s="19">
        <f>MIN(C52:E52)</f>
        <v>1.8</v>
      </c>
      <c r="R52" s="18"/>
      <c r="S52" s="18"/>
      <c r="T52" s="18"/>
      <c r="U52" s="37">
        <f t="shared" ref="U52:U54" si="30">((O52-N52)/Q52)*100</f>
        <v>0.55555555555555558</v>
      </c>
      <c r="V52" s="37">
        <f t="shared" ref="V52:V54" si="31">O52/K52*100+V53</f>
        <v>18.191860465116282</v>
      </c>
      <c r="W52" s="23">
        <f t="shared" ref="W52:W55" si="32">Q52-(O52-N52)</f>
        <v>1.79</v>
      </c>
      <c r="X52" s="20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</row>
    <row r="53" spans="1:46" s="21" customFormat="1" ht="93.75" customHeight="1" x14ac:dyDescent="0.25">
      <c r="A53" s="16" t="s">
        <v>13</v>
      </c>
      <c r="B53" s="22" t="s">
        <v>135</v>
      </c>
      <c r="C53" s="18">
        <v>2.5</v>
      </c>
      <c r="D53" s="18">
        <v>2.5</v>
      </c>
      <c r="E53" s="18"/>
      <c r="F53" s="18">
        <v>35</v>
      </c>
      <c r="G53" s="28" t="s">
        <v>139</v>
      </c>
      <c r="H53" s="18" t="s">
        <v>30</v>
      </c>
      <c r="I53" s="18">
        <v>2.2999999999999998</v>
      </c>
      <c r="J53" s="24" t="s">
        <v>46</v>
      </c>
      <c r="K53" s="18">
        <v>17.2</v>
      </c>
      <c r="L53" s="18">
        <v>0.16</v>
      </c>
      <c r="M53" s="18">
        <v>1.4E-2</v>
      </c>
      <c r="N53" s="18">
        <v>0</v>
      </c>
      <c r="O53" s="19">
        <f t="shared" ref="O53:O55" si="33">SUM(L53:N53)</f>
        <v>0.17400000000000002</v>
      </c>
      <c r="P53" s="27" t="s">
        <v>142</v>
      </c>
      <c r="Q53" s="19">
        <f t="shared" ref="Q53:Q55" si="34">MIN(C53:E53)</f>
        <v>2.5</v>
      </c>
      <c r="R53" s="18"/>
      <c r="S53" s="18"/>
      <c r="T53" s="18"/>
      <c r="U53" s="19">
        <f t="shared" si="30"/>
        <v>6.9600000000000009</v>
      </c>
      <c r="V53" s="37">
        <f t="shared" si="31"/>
        <v>18.13372093023256</v>
      </c>
      <c r="W53" s="23">
        <f t="shared" si="32"/>
        <v>2.3260000000000001</v>
      </c>
      <c r="X53" s="20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</row>
    <row r="54" spans="1:46" s="21" customFormat="1" ht="66" customHeight="1" x14ac:dyDescent="0.25">
      <c r="A54" s="16" t="s">
        <v>14</v>
      </c>
      <c r="B54" s="22" t="s">
        <v>137</v>
      </c>
      <c r="C54" s="18">
        <v>2.5</v>
      </c>
      <c r="D54" s="18">
        <v>2.5</v>
      </c>
      <c r="E54" s="18"/>
      <c r="F54" s="18">
        <v>35</v>
      </c>
      <c r="G54" s="28" t="s">
        <v>140</v>
      </c>
      <c r="H54" s="18" t="s">
        <v>30</v>
      </c>
      <c r="I54" s="18">
        <v>29.38</v>
      </c>
      <c r="J54" s="18">
        <v>16</v>
      </c>
      <c r="K54" s="18">
        <v>17.2</v>
      </c>
      <c r="L54" s="18">
        <v>0.16</v>
      </c>
      <c r="M54" s="18">
        <v>8.0000000000000002E-3</v>
      </c>
      <c r="N54" s="18">
        <v>2.7770000000000001</v>
      </c>
      <c r="O54" s="19">
        <f t="shared" si="33"/>
        <v>2.9450000000000003</v>
      </c>
      <c r="P54" s="27" t="s">
        <v>143</v>
      </c>
      <c r="Q54" s="19">
        <f t="shared" si="34"/>
        <v>2.5</v>
      </c>
      <c r="R54" s="18"/>
      <c r="S54" s="18"/>
      <c r="T54" s="18"/>
      <c r="U54" s="19">
        <f t="shared" si="30"/>
        <v>6.7200000000000069</v>
      </c>
      <c r="V54" s="37">
        <f t="shared" si="31"/>
        <v>17.122093023255815</v>
      </c>
      <c r="W54" s="23">
        <f t="shared" si="32"/>
        <v>2.3319999999999999</v>
      </c>
      <c r="X54" s="20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</row>
    <row r="55" spans="1:46" s="21" customFormat="1" ht="105" customHeight="1" x14ac:dyDescent="0.25">
      <c r="A55" s="16" t="s">
        <v>29</v>
      </c>
      <c r="B55" s="22"/>
      <c r="C55" s="18"/>
      <c r="D55" s="18"/>
      <c r="E55" s="18"/>
      <c r="F55" s="18">
        <v>35</v>
      </c>
      <c r="G55" s="28" t="s">
        <v>141</v>
      </c>
      <c r="H55" s="18" t="s">
        <v>30</v>
      </c>
      <c r="I55" s="18">
        <v>16.2</v>
      </c>
      <c r="J55" s="18">
        <v>16</v>
      </c>
      <c r="K55" s="18">
        <v>17.2</v>
      </c>
      <c r="L55" s="18">
        <v>0</v>
      </c>
      <c r="M55" s="18">
        <v>0</v>
      </c>
      <c r="N55" s="18">
        <v>0</v>
      </c>
      <c r="O55" s="19">
        <f t="shared" si="33"/>
        <v>0</v>
      </c>
      <c r="P55" s="27" t="s">
        <v>144</v>
      </c>
      <c r="Q55" s="19">
        <f t="shared" si="34"/>
        <v>0</v>
      </c>
      <c r="R55" s="18"/>
      <c r="S55" s="18"/>
      <c r="T55" s="18"/>
      <c r="U55" s="19"/>
      <c r="V55" s="19">
        <f>O55/K55*100</f>
        <v>0</v>
      </c>
      <c r="W55" s="23">
        <f t="shared" si="32"/>
        <v>0</v>
      </c>
      <c r="X55" s="20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</row>
    <row r="56" spans="1:46" s="1" customFormat="1" ht="34.5" customHeight="1" x14ac:dyDescent="0.25">
      <c r="A56" s="44" t="s">
        <v>429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6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</row>
    <row r="57" spans="1:46" s="21" customFormat="1" ht="82.5" customHeight="1" x14ac:dyDescent="0.25">
      <c r="A57" s="16" t="s">
        <v>11</v>
      </c>
      <c r="B57" s="17" t="s">
        <v>428</v>
      </c>
      <c r="C57" s="18"/>
      <c r="D57" s="18"/>
      <c r="E57" s="18"/>
      <c r="F57" s="18">
        <v>35</v>
      </c>
      <c r="G57" s="18"/>
      <c r="H57" s="18" t="s">
        <v>126</v>
      </c>
      <c r="I57" s="18">
        <f>SUM(I58+I59)</f>
        <v>24.28</v>
      </c>
      <c r="J57" s="18">
        <v>16</v>
      </c>
      <c r="K57" s="18">
        <v>17.2</v>
      </c>
      <c r="L57" s="18">
        <f>SUM(L58:L59)</f>
        <v>0.71199999999999997</v>
      </c>
      <c r="M57" s="18">
        <f>SUM(M58:M59)</f>
        <v>7.1999999999999995E-2</v>
      </c>
      <c r="N57" s="18">
        <f>SUM(N58:N59)</f>
        <v>0</v>
      </c>
      <c r="O57" s="18">
        <f>SUM(O58:O59)</f>
        <v>0.78400000000000003</v>
      </c>
      <c r="P57" s="27" t="s">
        <v>147</v>
      </c>
      <c r="Q57" s="18"/>
      <c r="R57" s="18"/>
      <c r="S57" s="18"/>
      <c r="T57" s="18"/>
      <c r="U57" s="18"/>
      <c r="V57" s="37">
        <f>O57/K57*100</f>
        <v>4.558139534883721</v>
      </c>
      <c r="W57" s="18">
        <f>SUM(W58:W59)</f>
        <v>2.4160000000000004</v>
      </c>
      <c r="X57" s="20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</row>
    <row r="58" spans="1:46" s="21" customFormat="1" ht="54" customHeight="1" x14ac:dyDescent="0.25">
      <c r="A58" s="16" t="s">
        <v>12</v>
      </c>
      <c r="B58" s="22" t="s">
        <v>145</v>
      </c>
      <c r="C58" s="18">
        <v>1.6</v>
      </c>
      <c r="D58" s="18">
        <v>1.8</v>
      </c>
      <c r="E58" s="18"/>
      <c r="F58" s="18">
        <v>35</v>
      </c>
      <c r="G58" s="28" t="s">
        <v>390</v>
      </c>
      <c r="H58" s="18" t="s">
        <v>126</v>
      </c>
      <c r="I58" s="18">
        <v>18.03</v>
      </c>
      <c r="J58" s="18">
        <v>16</v>
      </c>
      <c r="K58" s="18">
        <v>17.2</v>
      </c>
      <c r="L58" s="18">
        <v>0.107</v>
      </c>
      <c r="M58" s="18">
        <v>0.01</v>
      </c>
      <c r="N58" s="18">
        <v>0</v>
      </c>
      <c r="O58" s="19">
        <f>SUM(L58:N58)</f>
        <v>0.11699999999999999</v>
      </c>
      <c r="P58" s="27" t="s">
        <v>148</v>
      </c>
      <c r="Q58" s="19">
        <f>MIN(C58:E58)</f>
        <v>1.6</v>
      </c>
      <c r="R58" s="18"/>
      <c r="S58" s="18"/>
      <c r="T58" s="18"/>
      <c r="U58" s="37">
        <f t="shared" ref="U58:U59" si="35">((O58-N58)/Q58)*100</f>
        <v>7.3125</v>
      </c>
      <c r="V58" s="37">
        <f t="shared" ref="V58" si="36">O58/K58*100+V59</f>
        <v>4.5581395348837219</v>
      </c>
      <c r="W58" s="23">
        <f t="shared" ref="W58:W59" si="37">Q58-(O58-N58)</f>
        <v>1.4830000000000001</v>
      </c>
      <c r="X58" s="20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</row>
    <row r="59" spans="1:46" s="21" customFormat="1" ht="81" customHeight="1" x14ac:dyDescent="0.25">
      <c r="A59" s="16" t="s">
        <v>13</v>
      </c>
      <c r="B59" s="22" t="s">
        <v>146</v>
      </c>
      <c r="C59" s="18">
        <v>1.6</v>
      </c>
      <c r="D59" s="18">
        <v>1.6</v>
      </c>
      <c r="E59" s="18"/>
      <c r="F59" s="18">
        <v>35</v>
      </c>
      <c r="G59" s="28" t="s">
        <v>391</v>
      </c>
      <c r="H59" s="18" t="s">
        <v>126</v>
      </c>
      <c r="I59" s="18">
        <v>6.25</v>
      </c>
      <c r="J59" s="24" t="s">
        <v>46</v>
      </c>
      <c r="K59" s="18">
        <v>17.2</v>
      </c>
      <c r="L59" s="18">
        <v>0.60499999999999998</v>
      </c>
      <c r="M59" s="18">
        <v>6.2E-2</v>
      </c>
      <c r="N59" s="18">
        <v>0</v>
      </c>
      <c r="O59" s="19">
        <f t="shared" ref="O59" si="38">SUM(L59:N59)</f>
        <v>0.66700000000000004</v>
      </c>
      <c r="P59" s="18" t="s">
        <v>149</v>
      </c>
      <c r="Q59" s="19">
        <f t="shared" ref="Q59" si="39">MIN(C59:E59)</f>
        <v>1.6</v>
      </c>
      <c r="R59" s="18"/>
      <c r="S59" s="18"/>
      <c r="T59" s="18"/>
      <c r="U59" s="37">
        <f t="shared" si="35"/>
        <v>41.6875</v>
      </c>
      <c r="V59" s="37">
        <f>O59/K59*100</f>
        <v>3.8779069767441867</v>
      </c>
      <c r="W59" s="23">
        <f t="shared" si="37"/>
        <v>0.93300000000000005</v>
      </c>
      <c r="X59" s="20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</row>
    <row r="60" spans="1:46" s="1" customFormat="1" ht="34.5" customHeight="1" x14ac:dyDescent="0.25">
      <c r="A60" s="44" t="s">
        <v>150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6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</row>
    <row r="61" spans="1:46" s="21" customFormat="1" ht="167.25" customHeight="1" x14ac:dyDescent="0.25">
      <c r="A61" s="16" t="s">
        <v>11</v>
      </c>
      <c r="B61" s="17" t="s">
        <v>151</v>
      </c>
      <c r="C61" s="18"/>
      <c r="D61" s="18"/>
      <c r="E61" s="18"/>
      <c r="F61" s="18">
        <v>35</v>
      </c>
      <c r="G61" s="18"/>
      <c r="H61" s="18" t="s">
        <v>41</v>
      </c>
      <c r="I61" s="18">
        <v>30</v>
      </c>
      <c r="J61" s="18">
        <v>20</v>
      </c>
      <c r="K61" s="18">
        <v>21.5</v>
      </c>
      <c r="L61" s="18">
        <f>SUM(L62:L62)</f>
        <v>8.8999999999999996E-2</v>
      </c>
      <c r="M61" s="18">
        <f>SUM(M62:M62)</f>
        <v>0.04</v>
      </c>
      <c r="N61" s="18">
        <f>SUM(N62:N62)</f>
        <v>0</v>
      </c>
      <c r="O61" s="18">
        <f>SUM(O62:O62)</f>
        <v>0.129</v>
      </c>
      <c r="P61" s="27" t="s">
        <v>430</v>
      </c>
      <c r="Q61" s="18"/>
      <c r="R61" s="18"/>
      <c r="S61" s="18"/>
      <c r="T61" s="18"/>
      <c r="U61" s="18"/>
      <c r="V61" s="19">
        <f>O61/K61*100</f>
        <v>0.6</v>
      </c>
      <c r="W61" s="18">
        <f>SUM(W62:W62)</f>
        <v>1.4710000000000001</v>
      </c>
      <c r="X61" s="20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</row>
    <row r="62" spans="1:46" s="21" customFormat="1" ht="51.75" customHeight="1" x14ac:dyDescent="0.25">
      <c r="A62" s="16" t="s">
        <v>12</v>
      </c>
      <c r="B62" s="22" t="s">
        <v>152</v>
      </c>
      <c r="C62" s="18">
        <v>2.5</v>
      </c>
      <c r="D62" s="18">
        <v>1.6</v>
      </c>
      <c r="E62" s="18"/>
      <c r="F62" s="18">
        <v>35</v>
      </c>
      <c r="G62" s="28" t="s">
        <v>153</v>
      </c>
      <c r="H62" s="18" t="s">
        <v>41</v>
      </c>
      <c r="I62" s="18">
        <v>30</v>
      </c>
      <c r="J62" s="18">
        <v>20</v>
      </c>
      <c r="K62" s="18">
        <v>21.5</v>
      </c>
      <c r="L62" s="18">
        <v>8.8999999999999996E-2</v>
      </c>
      <c r="M62" s="18">
        <v>0.04</v>
      </c>
      <c r="N62" s="18">
        <v>0</v>
      </c>
      <c r="O62" s="19">
        <f>SUM(L62:N62)</f>
        <v>0.129</v>
      </c>
      <c r="P62" s="27" t="s">
        <v>154</v>
      </c>
      <c r="Q62" s="19">
        <f>MIN(C62:E62)</f>
        <v>1.6</v>
      </c>
      <c r="R62" s="18"/>
      <c r="S62" s="18"/>
      <c r="T62" s="18"/>
      <c r="U62" s="37">
        <f t="shared" ref="U62" si="40">((O62-N62)/Q62)*100</f>
        <v>8.0625</v>
      </c>
      <c r="V62" s="19">
        <f>O62/K62*100</f>
        <v>0.6</v>
      </c>
      <c r="W62" s="23">
        <f t="shared" ref="W62" si="41">Q62-(O62-N62)</f>
        <v>1.4710000000000001</v>
      </c>
      <c r="X62" s="20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</row>
    <row r="63" spans="1:46" s="1" customFormat="1" ht="34.5" customHeight="1" x14ac:dyDescent="0.25">
      <c r="A63" s="44" t="s">
        <v>392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6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</row>
    <row r="64" spans="1:46" s="21" customFormat="1" ht="213.75" customHeight="1" x14ac:dyDescent="0.25">
      <c r="A64" s="16" t="s">
        <v>11</v>
      </c>
      <c r="B64" s="17" t="s">
        <v>385</v>
      </c>
      <c r="C64" s="18"/>
      <c r="D64" s="18"/>
      <c r="E64" s="18"/>
      <c r="F64" s="18">
        <v>35</v>
      </c>
      <c r="G64" s="18"/>
      <c r="H64" s="18" t="s">
        <v>36</v>
      </c>
      <c r="I64" s="18" t="s">
        <v>166</v>
      </c>
      <c r="J64" s="18">
        <v>16</v>
      </c>
      <c r="K64" s="18">
        <v>17.2</v>
      </c>
      <c r="L64" s="18">
        <f t="shared" ref="L64:M64" si="42">SUM(L65:L72)</f>
        <v>1.0050000000000001</v>
      </c>
      <c r="M64" s="18">
        <f t="shared" si="42"/>
        <v>0.41400000000000003</v>
      </c>
      <c r="N64" s="18">
        <f t="shared" ref="N64" si="43">SUM(N65:N72)</f>
        <v>0</v>
      </c>
      <c r="O64" s="18">
        <f>SUM(O65:O72)</f>
        <v>1.419</v>
      </c>
      <c r="P64" s="27" t="s">
        <v>168</v>
      </c>
      <c r="Q64" s="18"/>
      <c r="R64" s="18"/>
      <c r="S64" s="18"/>
      <c r="T64" s="18"/>
      <c r="U64" s="18"/>
      <c r="V64" s="37">
        <f>O64/K64*100</f>
        <v>8.25</v>
      </c>
      <c r="W64" s="18">
        <f>SUM(W65:W72)</f>
        <v>7.7809999999999997</v>
      </c>
      <c r="X64" s="20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</row>
    <row r="65" spans="1:46" s="21" customFormat="1" ht="76.5" customHeight="1" x14ac:dyDescent="0.25">
      <c r="A65" s="16" t="s">
        <v>12</v>
      </c>
      <c r="B65" s="22" t="s">
        <v>398</v>
      </c>
      <c r="C65" s="18">
        <v>2.5</v>
      </c>
      <c r="D65" s="18">
        <v>1</v>
      </c>
      <c r="E65" s="18"/>
      <c r="F65" s="18">
        <v>35</v>
      </c>
      <c r="G65" s="28" t="s">
        <v>399</v>
      </c>
      <c r="H65" s="18" t="s">
        <v>30</v>
      </c>
      <c r="I65" s="18">
        <v>11.4</v>
      </c>
      <c r="J65" s="18">
        <v>16</v>
      </c>
      <c r="K65" s="18">
        <v>17.2</v>
      </c>
      <c r="L65" s="18">
        <v>7.0999999999999994E-2</v>
      </c>
      <c r="M65" s="18">
        <v>0</v>
      </c>
      <c r="N65" s="18">
        <v>0</v>
      </c>
      <c r="O65" s="19">
        <f>SUM(L65:N65)</f>
        <v>7.0999999999999994E-2</v>
      </c>
      <c r="P65" s="27" t="s">
        <v>169</v>
      </c>
      <c r="Q65" s="19">
        <f>MIN(C65:E65)</f>
        <v>1</v>
      </c>
      <c r="R65" s="18"/>
      <c r="S65" s="18"/>
      <c r="T65" s="18"/>
      <c r="U65" s="19">
        <f t="shared" ref="U65:U70" si="44">((O65-N65)/Q65)*100</f>
        <v>7.1</v>
      </c>
      <c r="V65" s="37">
        <f t="shared" ref="V65:V71" si="45">O65/K65*100+V66</f>
        <v>8.2500000000000018</v>
      </c>
      <c r="W65" s="23">
        <f t="shared" ref="W65:W72" si="46">Q65-(O65-N65)</f>
        <v>0.92900000000000005</v>
      </c>
      <c r="X65" s="20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</row>
    <row r="66" spans="1:46" s="21" customFormat="1" ht="65.25" customHeight="1" x14ac:dyDescent="0.25">
      <c r="A66" s="16" t="s">
        <v>13</v>
      </c>
      <c r="B66" s="22" t="s">
        <v>155</v>
      </c>
      <c r="C66" s="18">
        <v>1.8</v>
      </c>
      <c r="D66" s="18">
        <v>1.8</v>
      </c>
      <c r="E66" s="18"/>
      <c r="F66" s="18">
        <v>35</v>
      </c>
      <c r="G66" s="28" t="s">
        <v>400</v>
      </c>
      <c r="H66" s="18" t="s">
        <v>30</v>
      </c>
      <c r="I66" s="18">
        <v>20.6</v>
      </c>
      <c r="J66" s="24" t="s">
        <v>46</v>
      </c>
      <c r="K66" s="18">
        <v>17.2</v>
      </c>
      <c r="L66" s="18">
        <v>0.26700000000000002</v>
      </c>
      <c r="M66" s="18">
        <v>1.7999999999999999E-2</v>
      </c>
      <c r="N66" s="18">
        <v>0</v>
      </c>
      <c r="O66" s="19">
        <f t="shared" ref="O66:O72" si="47">SUM(L66:N66)</f>
        <v>0.28500000000000003</v>
      </c>
      <c r="P66" s="27" t="s">
        <v>170</v>
      </c>
      <c r="Q66" s="19">
        <f t="shared" ref="Q66:Q72" si="48">MIN(C66:E66)</f>
        <v>1.8</v>
      </c>
      <c r="R66" s="18"/>
      <c r="S66" s="18"/>
      <c r="T66" s="18"/>
      <c r="U66" s="37">
        <f t="shared" si="44"/>
        <v>15.833333333333336</v>
      </c>
      <c r="V66" s="37">
        <f t="shared" si="45"/>
        <v>7.8372093023255829</v>
      </c>
      <c r="W66" s="23">
        <f t="shared" si="46"/>
        <v>1.5150000000000001</v>
      </c>
      <c r="X66" s="20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</row>
    <row r="67" spans="1:46" s="21" customFormat="1" ht="112.5" customHeight="1" x14ac:dyDescent="0.25">
      <c r="A67" s="16" t="s">
        <v>14</v>
      </c>
      <c r="B67" s="22" t="s">
        <v>156</v>
      </c>
      <c r="C67" s="18">
        <v>1</v>
      </c>
      <c r="D67" s="18">
        <v>2.5</v>
      </c>
      <c r="E67" s="18"/>
      <c r="F67" s="18">
        <v>35</v>
      </c>
      <c r="G67" s="28" t="s">
        <v>157</v>
      </c>
      <c r="H67" s="18" t="s">
        <v>30</v>
      </c>
      <c r="I67" s="18">
        <v>19.27</v>
      </c>
      <c r="J67" s="18">
        <v>16</v>
      </c>
      <c r="K67" s="18">
        <v>17.2</v>
      </c>
      <c r="L67" s="18">
        <v>5.2999999999999999E-2</v>
      </c>
      <c r="M67" s="18">
        <v>1.9E-2</v>
      </c>
      <c r="N67" s="18">
        <v>0</v>
      </c>
      <c r="O67" s="19">
        <f t="shared" si="47"/>
        <v>7.1999999999999995E-2</v>
      </c>
      <c r="P67" s="18" t="s">
        <v>171</v>
      </c>
      <c r="Q67" s="19">
        <f t="shared" si="48"/>
        <v>1</v>
      </c>
      <c r="R67" s="18"/>
      <c r="S67" s="18"/>
      <c r="T67" s="18"/>
      <c r="U67" s="19">
        <f t="shared" si="44"/>
        <v>7.1999999999999993</v>
      </c>
      <c r="V67" s="37">
        <f t="shared" si="45"/>
        <v>6.1802325581395356</v>
      </c>
      <c r="W67" s="23">
        <f t="shared" si="46"/>
        <v>0.92800000000000005</v>
      </c>
      <c r="X67" s="20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</row>
    <row r="68" spans="1:46" s="21" customFormat="1" ht="69" customHeight="1" x14ac:dyDescent="0.25">
      <c r="A68" s="16" t="s">
        <v>29</v>
      </c>
      <c r="B68" s="22" t="s">
        <v>158</v>
      </c>
      <c r="C68" s="18">
        <v>0.63</v>
      </c>
      <c r="D68" s="18">
        <v>0.4</v>
      </c>
      <c r="E68" s="18"/>
      <c r="F68" s="18">
        <v>35</v>
      </c>
      <c r="G68" s="28" t="s">
        <v>159</v>
      </c>
      <c r="H68" s="18" t="s">
        <v>30</v>
      </c>
      <c r="I68" s="18">
        <v>3.13</v>
      </c>
      <c r="J68" s="18">
        <v>16</v>
      </c>
      <c r="K68" s="18">
        <v>17.2</v>
      </c>
      <c r="L68" s="18">
        <v>0.01</v>
      </c>
      <c r="M68" s="18">
        <v>0</v>
      </c>
      <c r="N68" s="18">
        <v>0</v>
      </c>
      <c r="O68" s="19">
        <f t="shared" si="47"/>
        <v>0.01</v>
      </c>
      <c r="P68" s="18" t="s">
        <v>30</v>
      </c>
      <c r="Q68" s="19">
        <f t="shared" si="48"/>
        <v>0.4</v>
      </c>
      <c r="R68" s="18"/>
      <c r="S68" s="18"/>
      <c r="T68" s="18"/>
      <c r="U68" s="19">
        <f t="shared" si="44"/>
        <v>2.5</v>
      </c>
      <c r="V68" s="37">
        <f t="shared" si="45"/>
        <v>5.7616279069767451</v>
      </c>
      <c r="W68" s="23">
        <f t="shared" si="46"/>
        <v>0.39</v>
      </c>
      <c r="X68" s="20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</row>
    <row r="69" spans="1:46" s="21" customFormat="1" ht="94.5" customHeight="1" x14ac:dyDescent="0.25">
      <c r="A69" s="16" t="s">
        <v>31</v>
      </c>
      <c r="B69" s="22" t="s">
        <v>66</v>
      </c>
      <c r="C69" s="18">
        <v>2.5</v>
      </c>
      <c r="D69" s="18">
        <v>2.5</v>
      </c>
      <c r="E69" s="18"/>
      <c r="F69" s="18">
        <v>35</v>
      </c>
      <c r="G69" s="28" t="s">
        <v>160</v>
      </c>
      <c r="H69" s="18" t="s">
        <v>30</v>
      </c>
      <c r="I69" s="24" t="s">
        <v>161</v>
      </c>
      <c r="J69" s="18">
        <v>16</v>
      </c>
      <c r="K69" s="18">
        <v>17.2</v>
      </c>
      <c r="L69" s="18">
        <v>5.2999999999999999E-2</v>
      </c>
      <c r="M69" s="18">
        <v>0.13500000000000001</v>
      </c>
      <c r="N69" s="18">
        <v>0</v>
      </c>
      <c r="O69" s="19">
        <f t="shared" si="47"/>
        <v>0.188</v>
      </c>
      <c r="P69" s="27" t="s">
        <v>172</v>
      </c>
      <c r="Q69" s="19">
        <f t="shared" si="48"/>
        <v>2.5</v>
      </c>
      <c r="R69" s="18"/>
      <c r="S69" s="18"/>
      <c r="T69" s="18"/>
      <c r="U69" s="19">
        <f t="shared" si="44"/>
        <v>7.5200000000000005</v>
      </c>
      <c r="V69" s="37">
        <f t="shared" si="45"/>
        <v>5.7034883720930241</v>
      </c>
      <c r="W69" s="23">
        <f t="shared" si="46"/>
        <v>2.3119999999999998</v>
      </c>
      <c r="X69" s="20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</row>
    <row r="70" spans="1:46" s="21" customFormat="1" ht="64.5" customHeight="1" x14ac:dyDescent="0.25">
      <c r="A70" s="16" t="s">
        <v>33</v>
      </c>
      <c r="B70" s="22" t="s">
        <v>37</v>
      </c>
      <c r="C70" s="18">
        <v>2.5</v>
      </c>
      <c r="D70" s="18">
        <v>2.5</v>
      </c>
      <c r="E70" s="18"/>
      <c r="F70" s="18">
        <v>35</v>
      </c>
      <c r="G70" s="28" t="s">
        <v>162</v>
      </c>
      <c r="H70" s="18" t="s">
        <v>30</v>
      </c>
      <c r="I70" s="18">
        <v>12</v>
      </c>
      <c r="J70" s="18">
        <v>16</v>
      </c>
      <c r="K70" s="18">
        <v>17.2</v>
      </c>
      <c r="L70" s="18">
        <v>0.55100000000000005</v>
      </c>
      <c r="M70" s="18">
        <v>0.24199999999999999</v>
      </c>
      <c r="N70" s="18">
        <v>0</v>
      </c>
      <c r="O70" s="19">
        <f t="shared" si="47"/>
        <v>0.79300000000000004</v>
      </c>
      <c r="P70" s="27" t="s">
        <v>173</v>
      </c>
      <c r="Q70" s="19">
        <f t="shared" si="48"/>
        <v>2.5</v>
      </c>
      <c r="R70" s="18"/>
      <c r="S70" s="18"/>
      <c r="T70" s="18"/>
      <c r="U70" s="19">
        <f t="shared" si="44"/>
        <v>31.720000000000002</v>
      </c>
      <c r="V70" s="37">
        <f t="shared" si="45"/>
        <v>4.6104651162790704</v>
      </c>
      <c r="W70" s="23">
        <f t="shared" si="46"/>
        <v>1.7069999999999999</v>
      </c>
      <c r="X70" s="20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</row>
    <row r="71" spans="1:46" s="21" customFormat="1" ht="33.75" customHeight="1" x14ac:dyDescent="0.25">
      <c r="A71" s="16" t="s">
        <v>34</v>
      </c>
      <c r="B71" s="22"/>
      <c r="C71" s="19"/>
      <c r="D71" s="19"/>
      <c r="E71" s="19"/>
      <c r="F71" s="19">
        <v>35</v>
      </c>
      <c r="G71" s="28" t="s">
        <v>163</v>
      </c>
      <c r="H71" s="18" t="s">
        <v>30</v>
      </c>
      <c r="I71" s="18">
        <v>11.3</v>
      </c>
      <c r="J71" s="19">
        <v>16</v>
      </c>
      <c r="K71" s="19">
        <v>17.2</v>
      </c>
      <c r="L71" s="19">
        <v>0</v>
      </c>
      <c r="M71" s="19">
        <v>0</v>
      </c>
      <c r="N71" s="19">
        <v>0</v>
      </c>
      <c r="O71" s="19">
        <f t="shared" si="47"/>
        <v>0</v>
      </c>
      <c r="P71" s="18" t="s">
        <v>30</v>
      </c>
      <c r="Q71" s="19">
        <f t="shared" si="48"/>
        <v>0</v>
      </c>
      <c r="R71" s="19"/>
      <c r="S71" s="19"/>
      <c r="T71" s="19"/>
      <c r="U71" s="19"/>
      <c r="V71" s="37">
        <f t="shared" si="45"/>
        <v>0</v>
      </c>
      <c r="W71" s="23">
        <f t="shared" si="46"/>
        <v>0</v>
      </c>
      <c r="X71" s="20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</row>
    <row r="72" spans="1:46" s="21" customFormat="1" ht="105.75" customHeight="1" x14ac:dyDescent="0.25">
      <c r="A72" s="16" t="s">
        <v>44</v>
      </c>
      <c r="B72" s="22"/>
      <c r="C72" s="19"/>
      <c r="D72" s="19"/>
      <c r="E72" s="19"/>
      <c r="F72" s="19">
        <v>35</v>
      </c>
      <c r="G72" s="29" t="s">
        <v>164</v>
      </c>
      <c r="H72" s="25" t="s">
        <v>36</v>
      </c>
      <c r="I72" s="18" t="s">
        <v>165</v>
      </c>
      <c r="J72" s="19">
        <v>16</v>
      </c>
      <c r="K72" s="19">
        <v>17.2</v>
      </c>
      <c r="L72" s="19">
        <v>0</v>
      </c>
      <c r="M72" s="19">
        <v>0</v>
      </c>
      <c r="N72" s="26">
        <v>0</v>
      </c>
      <c r="O72" s="19">
        <f t="shared" si="47"/>
        <v>0</v>
      </c>
      <c r="P72" s="27" t="s">
        <v>174</v>
      </c>
      <c r="Q72" s="19">
        <f t="shared" si="48"/>
        <v>0</v>
      </c>
      <c r="R72" s="19"/>
      <c r="S72" s="19"/>
      <c r="T72" s="19"/>
      <c r="U72" s="19"/>
      <c r="V72" s="37">
        <f>O72/K72*100</f>
        <v>0</v>
      </c>
      <c r="W72" s="23">
        <f t="shared" si="46"/>
        <v>0</v>
      </c>
      <c r="X72" s="20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</row>
    <row r="73" spans="1:46" s="1" customFormat="1" ht="34.5" customHeight="1" x14ac:dyDescent="0.25">
      <c r="A73" s="44" t="s">
        <v>175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6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</row>
    <row r="74" spans="1:46" s="21" customFormat="1" ht="135.75" customHeight="1" x14ac:dyDescent="0.25">
      <c r="A74" s="16" t="s">
        <v>11</v>
      </c>
      <c r="B74" s="17" t="s">
        <v>176</v>
      </c>
      <c r="C74" s="18"/>
      <c r="D74" s="18"/>
      <c r="E74" s="18"/>
      <c r="F74" s="18">
        <v>35</v>
      </c>
      <c r="G74" s="18"/>
      <c r="H74" s="18" t="s">
        <v>36</v>
      </c>
      <c r="I74" s="18" t="s">
        <v>179</v>
      </c>
      <c r="J74" s="18">
        <v>16</v>
      </c>
      <c r="K74" s="18">
        <v>17.2</v>
      </c>
      <c r="L74" s="18">
        <f>SUM(L75:L75)</f>
        <v>7.0999999999999994E-2</v>
      </c>
      <c r="M74" s="18">
        <f>SUM(M75:M75)</f>
        <v>2.4E-2</v>
      </c>
      <c r="N74" s="18">
        <f>SUM(N75:N75)</f>
        <v>0</v>
      </c>
      <c r="O74" s="18">
        <f>SUM(O75:O75)</f>
        <v>9.5000000000000001E-2</v>
      </c>
      <c r="P74" s="27" t="s">
        <v>180</v>
      </c>
      <c r="Q74" s="18"/>
      <c r="R74" s="18"/>
      <c r="S74" s="18"/>
      <c r="T74" s="18"/>
      <c r="U74" s="18"/>
      <c r="V74" s="37">
        <f>O74/K74*100</f>
        <v>0.55232558139534882</v>
      </c>
      <c r="W74" s="18">
        <f>SUM(W75:W75)</f>
        <v>0.90500000000000003</v>
      </c>
      <c r="X74" s="20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</row>
    <row r="75" spans="1:46" s="21" customFormat="1" ht="90" customHeight="1" x14ac:dyDescent="0.25">
      <c r="A75" s="16" t="s">
        <v>12</v>
      </c>
      <c r="B75" s="22" t="s">
        <v>177</v>
      </c>
      <c r="C75" s="18">
        <v>1.6</v>
      </c>
      <c r="D75" s="18">
        <v>1</v>
      </c>
      <c r="E75" s="18"/>
      <c r="F75" s="18">
        <v>35</v>
      </c>
      <c r="G75" s="28" t="s">
        <v>178</v>
      </c>
      <c r="H75" s="18" t="s">
        <v>36</v>
      </c>
      <c r="I75" s="18" t="s">
        <v>179</v>
      </c>
      <c r="J75" s="18">
        <v>16</v>
      </c>
      <c r="K75" s="18">
        <v>17.2</v>
      </c>
      <c r="L75" s="18">
        <v>7.0999999999999994E-2</v>
      </c>
      <c r="M75" s="18">
        <v>2.4E-2</v>
      </c>
      <c r="N75" s="18">
        <v>0</v>
      </c>
      <c r="O75" s="19">
        <f>SUM(L75:N75)</f>
        <v>9.5000000000000001E-2</v>
      </c>
      <c r="P75" s="27" t="s">
        <v>181</v>
      </c>
      <c r="Q75" s="19">
        <f>MIN(C75:E75)</f>
        <v>1</v>
      </c>
      <c r="R75" s="18"/>
      <c r="S75" s="18"/>
      <c r="T75" s="18"/>
      <c r="U75" s="19">
        <f t="shared" ref="U75" si="49">((O75-N75)/Q75)*100</f>
        <v>9.5</v>
      </c>
      <c r="V75" s="37">
        <f>O75/K75*100</f>
        <v>0.55232558139534882</v>
      </c>
      <c r="W75" s="23">
        <f t="shared" ref="W75" si="50">Q75-(O75-N75)</f>
        <v>0.90500000000000003</v>
      </c>
      <c r="X75" s="20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</row>
    <row r="76" spans="1:46" s="1" customFormat="1" ht="34.5" customHeight="1" x14ac:dyDescent="0.25">
      <c r="A76" s="44" t="s">
        <v>182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6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</row>
    <row r="77" spans="1:46" s="21" customFormat="1" ht="138" customHeight="1" x14ac:dyDescent="0.25">
      <c r="A77" s="16" t="s">
        <v>11</v>
      </c>
      <c r="B77" s="17" t="s">
        <v>183</v>
      </c>
      <c r="C77" s="18"/>
      <c r="D77" s="18"/>
      <c r="E77" s="18"/>
      <c r="F77" s="18">
        <v>35</v>
      </c>
      <c r="G77" s="18"/>
      <c r="H77" s="18" t="s">
        <v>30</v>
      </c>
      <c r="I77" s="18">
        <v>107.4</v>
      </c>
      <c r="J77" s="18">
        <v>16</v>
      </c>
      <c r="K77" s="18">
        <v>17.2</v>
      </c>
      <c r="L77" s="18">
        <f>SUM(L78:L79)</f>
        <v>0.55200000000000005</v>
      </c>
      <c r="M77" s="18">
        <f>SUM(M78:M79)</f>
        <v>0</v>
      </c>
      <c r="N77" s="18">
        <f>SUM(N78:N79)</f>
        <v>0</v>
      </c>
      <c r="O77" s="18">
        <f>SUM(O78:O79)</f>
        <v>0.55200000000000005</v>
      </c>
      <c r="P77" s="27" t="s">
        <v>431</v>
      </c>
      <c r="Q77" s="18"/>
      <c r="R77" s="18"/>
      <c r="S77" s="18"/>
      <c r="T77" s="18"/>
      <c r="U77" s="18"/>
      <c r="V77" s="37">
        <f>O77/K77*100</f>
        <v>3.2093023255813957</v>
      </c>
      <c r="W77" s="18">
        <f>SUM(W78:W79)</f>
        <v>1.208</v>
      </c>
      <c r="X77" s="20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</row>
    <row r="78" spans="1:46" s="21" customFormat="1" ht="32.25" customHeight="1" x14ac:dyDescent="0.25">
      <c r="A78" s="16" t="s">
        <v>12</v>
      </c>
      <c r="B78" s="22" t="s">
        <v>184</v>
      </c>
      <c r="C78" s="18">
        <v>1.6</v>
      </c>
      <c r="D78" s="18"/>
      <c r="E78" s="18"/>
      <c r="F78" s="18">
        <v>35</v>
      </c>
      <c r="G78" s="28" t="s">
        <v>432</v>
      </c>
      <c r="H78" s="18" t="s">
        <v>30</v>
      </c>
      <c r="I78" s="18">
        <v>107.4</v>
      </c>
      <c r="J78" s="18">
        <v>16</v>
      </c>
      <c r="K78" s="18">
        <v>17.2</v>
      </c>
      <c r="L78" s="18">
        <v>0.55100000000000005</v>
      </c>
      <c r="M78" s="18">
        <v>0</v>
      </c>
      <c r="N78" s="18">
        <v>0</v>
      </c>
      <c r="O78" s="19">
        <f>SUM(L78:N78)</f>
        <v>0.55100000000000005</v>
      </c>
      <c r="P78" s="18" t="s">
        <v>30</v>
      </c>
      <c r="Q78" s="19">
        <f>MIN(C78:E78)</f>
        <v>1.6</v>
      </c>
      <c r="R78" s="18"/>
      <c r="S78" s="18"/>
      <c r="T78" s="18"/>
      <c r="U78" s="37">
        <f t="shared" ref="U78:U79" si="51">((O78-N78)/Q78)*100</f>
        <v>34.4375</v>
      </c>
      <c r="V78" s="37">
        <f t="shared" ref="V78" si="52">O78/K78*100+V79</f>
        <v>3.2093023255813962</v>
      </c>
      <c r="W78" s="23">
        <f t="shared" ref="W78:W79" si="53">Q78-(O78-N78)</f>
        <v>1.0489999999999999</v>
      </c>
      <c r="X78" s="20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</row>
    <row r="79" spans="1:46" s="21" customFormat="1" ht="84" customHeight="1" x14ac:dyDescent="0.25">
      <c r="A79" s="16" t="s">
        <v>13</v>
      </c>
      <c r="B79" s="22" t="s">
        <v>393</v>
      </c>
      <c r="C79" s="18">
        <v>0.16</v>
      </c>
      <c r="D79" s="18"/>
      <c r="E79" s="18"/>
      <c r="F79" s="18">
        <v>35</v>
      </c>
      <c r="G79" s="28" t="s">
        <v>394</v>
      </c>
      <c r="H79" s="18" t="s">
        <v>30</v>
      </c>
      <c r="I79" s="18"/>
      <c r="J79" s="24" t="s">
        <v>46</v>
      </c>
      <c r="K79" s="18">
        <v>17.2</v>
      </c>
      <c r="L79" s="18">
        <v>1E-3</v>
      </c>
      <c r="M79" s="18">
        <v>0</v>
      </c>
      <c r="N79" s="18">
        <v>0</v>
      </c>
      <c r="O79" s="19">
        <f t="shared" ref="O79" si="54">SUM(L79:N79)</f>
        <v>1E-3</v>
      </c>
      <c r="P79" s="18" t="s">
        <v>30</v>
      </c>
      <c r="Q79" s="19">
        <f t="shared" ref="Q79" si="55">MIN(C79:E79)</f>
        <v>0.16</v>
      </c>
      <c r="R79" s="18"/>
      <c r="S79" s="18"/>
      <c r="T79" s="18"/>
      <c r="U79" s="19">
        <f t="shared" si="51"/>
        <v>0.625</v>
      </c>
      <c r="V79" s="37">
        <f>O79/K79*100</f>
        <v>5.8139534883720929E-3</v>
      </c>
      <c r="W79" s="23">
        <f t="shared" si="53"/>
        <v>0.159</v>
      </c>
      <c r="X79" s="20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</row>
    <row r="80" spans="1:46" s="1" customFormat="1" ht="34.5" customHeight="1" x14ac:dyDescent="0.25">
      <c r="A80" s="44" t="s">
        <v>185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6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</row>
    <row r="81" spans="1:46" s="21" customFormat="1" ht="106.5" customHeight="1" x14ac:dyDescent="0.25">
      <c r="A81" s="16" t="s">
        <v>11</v>
      </c>
      <c r="B81" s="17" t="s">
        <v>186</v>
      </c>
      <c r="C81" s="18"/>
      <c r="D81" s="18"/>
      <c r="E81" s="18"/>
      <c r="F81" s="18">
        <v>35</v>
      </c>
      <c r="G81" s="18"/>
      <c r="H81" s="18" t="s">
        <v>38</v>
      </c>
      <c r="I81" s="18" t="s">
        <v>203</v>
      </c>
      <c r="J81" s="18">
        <v>12.7</v>
      </c>
      <c r="K81" s="18">
        <v>13.6</v>
      </c>
      <c r="L81" s="18">
        <f>SUM(L82:L90)</f>
        <v>0.24299999999999999</v>
      </c>
      <c r="M81" s="18">
        <f>SUM(M82:M90)</f>
        <v>2.0999999999999998E-2</v>
      </c>
      <c r="N81" s="18">
        <f>SUM(N82:N90)</f>
        <v>0</v>
      </c>
      <c r="O81" s="18">
        <f>SUM(O82:O90)</f>
        <v>0.26400000000000001</v>
      </c>
      <c r="P81" s="27" t="s">
        <v>204</v>
      </c>
      <c r="Q81" s="18"/>
      <c r="R81" s="18"/>
      <c r="S81" s="18"/>
      <c r="T81" s="18"/>
      <c r="U81" s="18"/>
      <c r="V81" s="37">
        <f>O81/K81*100</f>
        <v>1.9411764705882355</v>
      </c>
      <c r="W81" s="18">
        <f>SUM(W82:W90)</f>
        <v>7.8860000000000001</v>
      </c>
      <c r="X81" s="20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</row>
    <row r="82" spans="1:46" s="21" customFormat="1" ht="63" customHeight="1" x14ac:dyDescent="0.25">
      <c r="A82" s="16" t="s">
        <v>12</v>
      </c>
      <c r="B82" s="22" t="s">
        <v>187</v>
      </c>
      <c r="C82" s="18">
        <v>1.6</v>
      </c>
      <c r="D82" s="18">
        <v>1.6</v>
      </c>
      <c r="E82" s="18"/>
      <c r="F82" s="18">
        <v>35</v>
      </c>
      <c r="G82" s="28" t="s">
        <v>188</v>
      </c>
      <c r="H82" s="18" t="s">
        <v>41</v>
      </c>
      <c r="I82" s="18">
        <v>23.774000000000001</v>
      </c>
      <c r="J82" s="18">
        <v>20</v>
      </c>
      <c r="K82" s="18">
        <v>21.5</v>
      </c>
      <c r="L82" s="18">
        <v>5.2999999999999999E-2</v>
      </c>
      <c r="M82" s="18">
        <v>8.0000000000000002E-3</v>
      </c>
      <c r="N82" s="18">
        <v>0</v>
      </c>
      <c r="O82" s="19">
        <f>SUM(L82:N82)</f>
        <v>6.0999999999999999E-2</v>
      </c>
      <c r="P82" s="27" t="s">
        <v>206</v>
      </c>
      <c r="Q82" s="19">
        <f>MIN(C82:E82)</f>
        <v>1.6</v>
      </c>
      <c r="R82" s="18"/>
      <c r="S82" s="18"/>
      <c r="T82" s="18"/>
      <c r="U82" s="37">
        <f t="shared" ref="U82:U89" si="56">((O82-N82)/Q82)*100</f>
        <v>3.8125</v>
      </c>
      <c r="V82" s="37">
        <f t="shared" ref="V82:V87" si="57">O82/K82*100+V83</f>
        <v>1.4560875512995901</v>
      </c>
      <c r="W82" s="23">
        <f t="shared" ref="W82:W90" si="58">Q82-(O82-N82)</f>
        <v>1.5390000000000001</v>
      </c>
      <c r="X82" s="20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</row>
    <row r="83" spans="1:46" s="21" customFormat="1" ht="72" customHeight="1" x14ac:dyDescent="0.25">
      <c r="A83" s="16" t="s">
        <v>13</v>
      </c>
      <c r="B83" s="22" t="s">
        <v>189</v>
      </c>
      <c r="C83" s="18">
        <v>0.4</v>
      </c>
      <c r="D83" s="18">
        <v>1</v>
      </c>
      <c r="E83" s="18"/>
      <c r="F83" s="18">
        <v>35</v>
      </c>
      <c r="G83" s="28" t="s">
        <v>190</v>
      </c>
      <c r="H83" s="18" t="s">
        <v>41</v>
      </c>
      <c r="I83" s="18">
        <v>0.59699999999999998</v>
      </c>
      <c r="J83" s="24" t="s">
        <v>45</v>
      </c>
      <c r="K83" s="24" t="s">
        <v>115</v>
      </c>
      <c r="L83" s="18">
        <v>0.01</v>
      </c>
      <c r="M83" s="18">
        <v>0</v>
      </c>
      <c r="N83" s="18">
        <v>0</v>
      </c>
      <c r="O83" s="19">
        <f t="shared" ref="O83:O90" si="59">SUM(L83:N83)</f>
        <v>0.01</v>
      </c>
      <c r="P83" s="18" t="s">
        <v>490</v>
      </c>
      <c r="Q83" s="19">
        <f t="shared" ref="Q83:Q90" si="60">MIN(C83:E83)</f>
        <v>0.4</v>
      </c>
      <c r="R83" s="18"/>
      <c r="S83" s="18"/>
      <c r="T83" s="18"/>
      <c r="U83" s="19">
        <f t="shared" si="56"/>
        <v>2.5</v>
      </c>
      <c r="V83" s="37">
        <f t="shared" si="57"/>
        <v>1.1723666210670318</v>
      </c>
      <c r="W83" s="23">
        <f t="shared" si="58"/>
        <v>0.39</v>
      </c>
      <c r="X83" s="20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</row>
    <row r="84" spans="1:46" s="21" customFormat="1" ht="62.25" customHeight="1" x14ac:dyDescent="0.25">
      <c r="A84" s="16" t="s">
        <v>14</v>
      </c>
      <c r="B84" s="22" t="s">
        <v>395</v>
      </c>
      <c r="C84" s="18">
        <v>0.25</v>
      </c>
      <c r="D84" s="18"/>
      <c r="E84" s="18"/>
      <c r="F84" s="18">
        <v>35</v>
      </c>
      <c r="G84" s="28" t="s">
        <v>396</v>
      </c>
      <c r="H84" s="18" t="s">
        <v>41</v>
      </c>
      <c r="I84" s="18">
        <v>0.748</v>
      </c>
      <c r="J84" s="18">
        <v>20</v>
      </c>
      <c r="K84" s="18">
        <v>21.5</v>
      </c>
      <c r="L84" s="18">
        <v>0.01</v>
      </c>
      <c r="M84" s="18">
        <v>0</v>
      </c>
      <c r="N84" s="18">
        <v>0</v>
      </c>
      <c r="O84" s="19">
        <f t="shared" si="59"/>
        <v>0.01</v>
      </c>
      <c r="P84" s="18" t="s">
        <v>490</v>
      </c>
      <c r="Q84" s="19">
        <f t="shared" si="60"/>
        <v>0.25</v>
      </c>
      <c r="R84" s="18"/>
      <c r="S84" s="18"/>
      <c r="T84" s="18"/>
      <c r="U84" s="19">
        <f t="shared" si="56"/>
        <v>4</v>
      </c>
      <c r="V84" s="37">
        <f t="shared" si="57"/>
        <v>1.125854993160055</v>
      </c>
      <c r="W84" s="23">
        <f t="shared" si="58"/>
        <v>0.24</v>
      </c>
      <c r="X84" s="20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</row>
    <row r="85" spans="1:46" s="21" customFormat="1" ht="63" customHeight="1" x14ac:dyDescent="0.25">
      <c r="A85" s="16" t="s">
        <v>29</v>
      </c>
      <c r="B85" s="22" t="s">
        <v>191</v>
      </c>
      <c r="C85" s="18">
        <v>1.6</v>
      </c>
      <c r="D85" s="18">
        <v>2.5</v>
      </c>
      <c r="E85" s="18"/>
      <c r="F85" s="18">
        <v>35</v>
      </c>
      <c r="G85" s="28" t="s">
        <v>192</v>
      </c>
      <c r="H85" s="18" t="s">
        <v>30</v>
      </c>
      <c r="I85" s="18">
        <v>6</v>
      </c>
      <c r="J85" s="18">
        <v>16</v>
      </c>
      <c r="K85" s="18">
        <v>17.2</v>
      </c>
      <c r="L85" s="18">
        <v>5.2999999999999999E-2</v>
      </c>
      <c r="M85" s="18">
        <v>1.2999999999999999E-2</v>
      </c>
      <c r="N85" s="18">
        <v>0</v>
      </c>
      <c r="O85" s="19">
        <f t="shared" si="59"/>
        <v>6.6000000000000003E-2</v>
      </c>
      <c r="P85" s="27" t="s">
        <v>205</v>
      </c>
      <c r="Q85" s="19">
        <f t="shared" si="60"/>
        <v>1.6</v>
      </c>
      <c r="R85" s="18"/>
      <c r="S85" s="18"/>
      <c r="T85" s="18"/>
      <c r="U85" s="19">
        <f t="shared" si="56"/>
        <v>4.125</v>
      </c>
      <c r="V85" s="37">
        <f t="shared" si="57"/>
        <v>1.0793433652530782</v>
      </c>
      <c r="W85" s="23">
        <f t="shared" si="58"/>
        <v>1.534</v>
      </c>
      <c r="X85" s="20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</row>
    <row r="86" spans="1:46" s="21" customFormat="1" ht="61.5" customHeight="1" x14ac:dyDescent="0.25">
      <c r="A86" s="16" t="s">
        <v>31</v>
      </c>
      <c r="B86" s="22" t="s">
        <v>193</v>
      </c>
      <c r="C86" s="18">
        <v>1.6</v>
      </c>
      <c r="D86" s="18">
        <v>1.6</v>
      </c>
      <c r="E86" s="18"/>
      <c r="F86" s="18">
        <v>35</v>
      </c>
      <c r="G86" s="28" t="s">
        <v>194</v>
      </c>
      <c r="H86" s="18" t="s">
        <v>30</v>
      </c>
      <c r="I86" s="24" t="s">
        <v>195</v>
      </c>
      <c r="J86" s="18">
        <v>16</v>
      </c>
      <c r="K86" s="18">
        <v>17.2</v>
      </c>
      <c r="L86" s="18">
        <v>3.5999999999999997E-2</v>
      </c>
      <c r="M86" s="18">
        <v>0</v>
      </c>
      <c r="N86" s="18">
        <v>0</v>
      </c>
      <c r="O86" s="19">
        <f t="shared" si="59"/>
        <v>3.5999999999999997E-2</v>
      </c>
      <c r="P86" s="27" t="s">
        <v>207</v>
      </c>
      <c r="Q86" s="19">
        <f t="shared" si="60"/>
        <v>1.6</v>
      </c>
      <c r="R86" s="18"/>
      <c r="S86" s="18"/>
      <c r="T86" s="18"/>
      <c r="U86" s="19">
        <f t="shared" si="56"/>
        <v>2.2499999999999996</v>
      </c>
      <c r="V86" s="37">
        <f t="shared" si="57"/>
        <v>0.6956224350205199</v>
      </c>
      <c r="W86" s="23">
        <f t="shared" si="58"/>
        <v>1.5640000000000001</v>
      </c>
      <c r="X86" s="20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</row>
    <row r="87" spans="1:46" s="21" customFormat="1" ht="63" customHeight="1" x14ac:dyDescent="0.25">
      <c r="A87" s="16" t="s">
        <v>33</v>
      </c>
      <c r="B87" s="22" t="s">
        <v>196</v>
      </c>
      <c r="C87" s="18">
        <v>1.6</v>
      </c>
      <c r="D87" s="18">
        <v>1.6</v>
      </c>
      <c r="E87" s="18"/>
      <c r="F87" s="18">
        <v>35</v>
      </c>
      <c r="G87" s="28" t="s">
        <v>197</v>
      </c>
      <c r="H87" s="18" t="s">
        <v>30</v>
      </c>
      <c r="I87" s="18">
        <v>10.4</v>
      </c>
      <c r="J87" s="18">
        <v>16</v>
      </c>
      <c r="K87" s="18">
        <v>17.2</v>
      </c>
      <c r="L87" s="18">
        <v>5.2999999999999999E-2</v>
      </c>
      <c r="M87" s="18">
        <v>0</v>
      </c>
      <c r="N87" s="18">
        <v>0</v>
      </c>
      <c r="O87" s="19">
        <f t="shared" si="59"/>
        <v>5.2999999999999999E-2</v>
      </c>
      <c r="P87" s="27" t="s">
        <v>208</v>
      </c>
      <c r="Q87" s="19">
        <f t="shared" si="60"/>
        <v>1.6</v>
      </c>
      <c r="R87" s="18"/>
      <c r="S87" s="18"/>
      <c r="T87" s="18"/>
      <c r="U87" s="37">
        <f t="shared" si="56"/>
        <v>3.3124999999999996</v>
      </c>
      <c r="V87" s="37">
        <f t="shared" si="57"/>
        <v>0.48632010943912451</v>
      </c>
      <c r="W87" s="23">
        <f t="shared" si="58"/>
        <v>1.5470000000000002</v>
      </c>
      <c r="X87" s="20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</row>
    <row r="88" spans="1:46" s="21" customFormat="1" ht="108.75" customHeight="1" x14ac:dyDescent="0.25">
      <c r="A88" s="16" t="s">
        <v>34</v>
      </c>
      <c r="B88" s="22" t="s">
        <v>198</v>
      </c>
      <c r="C88" s="19">
        <v>1.6</v>
      </c>
      <c r="D88" s="18">
        <v>1</v>
      </c>
      <c r="E88" s="19"/>
      <c r="F88" s="19">
        <v>35</v>
      </c>
      <c r="G88" s="28" t="s">
        <v>199</v>
      </c>
      <c r="H88" s="18" t="s">
        <v>30</v>
      </c>
      <c r="I88" s="18">
        <v>6.4</v>
      </c>
      <c r="J88" s="19">
        <v>16</v>
      </c>
      <c r="K88" s="19">
        <v>17.2</v>
      </c>
      <c r="L88" s="19">
        <v>1.7999999999999999E-2</v>
      </c>
      <c r="M88" s="19">
        <v>0</v>
      </c>
      <c r="N88" s="19">
        <v>0</v>
      </c>
      <c r="O88" s="19">
        <f t="shared" si="59"/>
        <v>1.7999999999999999E-2</v>
      </c>
      <c r="P88" s="27" t="s">
        <v>209</v>
      </c>
      <c r="Q88" s="19">
        <f t="shared" si="60"/>
        <v>1</v>
      </c>
      <c r="R88" s="19"/>
      <c r="S88" s="19"/>
      <c r="T88" s="19"/>
      <c r="U88" s="19">
        <f t="shared" si="56"/>
        <v>1.7999999999999998</v>
      </c>
      <c r="V88" s="37">
        <f>O88/K88*100+V89</f>
        <v>0.17818057455540356</v>
      </c>
      <c r="W88" s="23">
        <f t="shared" si="58"/>
        <v>0.98199999999999998</v>
      </c>
      <c r="X88" s="20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</row>
    <row r="89" spans="1:46" s="21" customFormat="1" ht="66" customHeight="1" x14ac:dyDescent="0.25">
      <c r="A89" s="16" t="s">
        <v>44</v>
      </c>
      <c r="B89" s="22" t="s">
        <v>200</v>
      </c>
      <c r="C89" s="19">
        <v>0.1</v>
      </c>
      <c r="D89" s="19"/>
      <c r="E89" s="19"/>
      <c r="F89" s="19">
        <v>35</v>
      </c>
      <c r="G89" s="29" t="s">
        <v>201</v>
      </c>
      <c r="H89" s="25" t="s">
        <v>42</v>
      </c>
      <c r="I89" s="18"/>
      <c r="J89" s="19">
        <v>12.7</v>
      </c>
      <c r="K89" s="19">
        <v>13.6</v>
      </c>
      <c r="L89" s="19">
        <v>0.01</v>
      </c>
      <c r="M89" s="19">
        <v>0</v>
      </c>
      <c r="N89" s="26">
        <v>0</v>
      </c>
      <c r="O89" s="19">
        <f t="shared" si="59"/>
        <v>0.01</v>
      </c>
      <c r="P89" s="18" t="s">
        <v>491</v>
      </c>
      <c r="Q89" s="19">
        <f t="shared" si="60"/>
        <v>0.1</v>
      </c>
      <c r="R89" s="19"/>
      <c r="S89" s="19"/>
      <c r="T89" s="19"/>
      <c r="U89" s="19">
        <f t="shared" si="56"/>
        <v>10</v>
      </c>
      <c r="V89" s="37">
        <f>O89/K89*100+V90</f>
        <v>7.3529411764705885E-2</v>
      </c>
      <c r="W89" s="23">
        <f t="shared" si="58"/>
        <v>9.0000000000000011E-2</v>
      </c>
      <c r="X89" s="20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</row>
    <row r="90" spans="1:46" s="21" customFormat="1" ht="106.5" customHeight="1" x14ac:dyDescent="0.25">
      <c r="A90" s="16" t="s">
        <v>48</v>
      </c>
      <c r="B90" s="22"/>
      <c r="C90" s="19"/>
      <c r="D90" s="19"/>
      <c r="E90" s="19"/>
      <c r="F90" s="19">
        <v>35</v>
      </c>
      <c r="G90" s="29" t="s">
        <v>202</v>
      </c>
      <c r="H90" s="25" t="s">
        <v>42</v>
      </c>
      <c r="I90" s="18">
        <v>24</v>
      </c>
      <c r="J90" s="19">
        <v>12.7</v>
      </c>
      <c r="K90" s="19">
        <v>13.6</v>
      </c>
      <c r="L90" s="19"/>
      <c r="M90" s="19"/>
      <c r="N90" s="26">
        <v>0</v>
      </c>
      <c r="O90" s="19">
        <f t="shared" si="59"/>
        <v>0</v>
      </c>
      <c r="P90" s="27" t="s">
        <v>210</v>
      </c>
      <c r="Q90" s="19">
        <f t="shared" si="60"/>
        <v>0</v>
      </c>
      <c r="R90" s="19"/>
      <c r="S90" s="19"/>
      <c r="T90" s="19"/>
      <c r="U90" s="19"/>
      <c r="V90" s="37">
        <f>O90/K90*100</f>
        <v>0</v>
      </c>
      <c r="W90" s="23">
        <f t="shared" si="58"/>
        <v>0</v>
      </c>
      <c r="X90" s="20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</row>
    <row r="91" spans="1:46" s="1" customFormat="1" ht="34.5" customHeight="1" x14ac:dyDescent="0.25">
      <c r="A91" s="44" t="s">
        <v>458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6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</row>
    <row r="92" spans="1:46" s="21" customFormat="1" ht="122.25" customHeight="1" x14ac:dyDescent="0.25">
      <c r="A92" s="16" t="s">
        <v>11</v>
      </c>
      <c r="B92" s="17" t="s">
        <v>457</v>
      </c>
      <c r="C92" s="18"/>
      <c r="D92" s="18"/>
      <c r="E92" s="18"/>
      <c r="F92" s="18">
        <v>35</v>
      </c>
      <c r="G92" s="18"/>
      <c r="H92" s="18" t="s">
        <v>459</v>
      </c>
      <c r="I92" s="18" t="s">
        <v>470</v>
      </c>
      <c r="J92" s="18">
        <v>10.6</v>
      </c>
      <c r="K92" s="18">
        <v>11.4</v>
      </c>
      <c r="L92" s="18">
        <f>SUM(L93:L101)</f>
        <v>0.41</v>
      </c>
      <c r="M92" s="18">
        <f>SUM(M93:M101)</f>
        <v>9.7000000000000003E-2</v>
      </c>
      <c r="N92" s="18">
        <f>SUM(N93:N101)</f>
        <v>0</v>
      </c>
      <c r="O92" s="18">
        <f>SUM(O93:O101)</f>
        <v>0.5069999999999999</v>
      </c>
      <c r="P92" s="27" t="s">
        <v>241</v>
      </c>
      <c r="Q92" s="18"/>
      <c r="R92" s="18"/>
      <c r="S92" s="18"/>
      <c r="T92" s="18"/>
      <c r="U92" s="18"/>
      <c r="V92" s="37">
        <f>O92/K92*100</f>
        <v>4.4473684210526301</v>
      </c>
      <c r="W92" s="18">
        <f>SUM(W93:W101)</f>
        <v>11.843</v>
      </c>
      <c r="X92" s="20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</row>
    <row r="93" spans="1:46" s="21" customFormat="1" ht="210" customHeight="1" x14ac:dyDescent="0.25">
      <c r="A93" s="16" t="s">
        <v>12</v>
      </c>
      <c r="B93" s="22" t="s">
        <v>211</v>
      </c>
      <c r="C93" s="18">
        <v>1</v>
      </c>
      <c r="D93" s="18">
        <v>1</v>
      </c>
      <c r="E93" s="18"/>
      <c r="F93" s="18">
        <v>35</v>
      </c>
      <c r="G93" s="28" t="s">
        <v>226</v>
      </c>
      <c r="H93" s="18" t="s">
        <v>30</v>
      </c>
      <c r="I93" s="18">
        <v>39.299999999999997</v>
      </c>
      <c r="J93" s="18">
        <v>16</v>
      </c>
      <c r="K93" s="18">
        <v>17.2</v>
      </c>
      <c r="L93" s="18">
        <v>3.5999999999999997E-2</v>
      </c>
      <c r="M93" s="18">
        <v>0</v>
      </c>
      <c r="N93" s="18">
        <v>0</v>
      </c>
      <c r="O93" s="19">
        <f>SUM(L93:N93)</f>
        <v>3.5999999999999997E-2</v>
      </c>
      <c r="P93" s="27" t="s">
        <v>242</v>
      </c>
      <c r="Q93" s="19">
        <f>MIN(C93:E93)</f>
        <v>1</v>
      </c>
      <c r="R93" s="18"/>
      <c r="S93" s="18"/>
      <c r="T93" s="18"/>
      <c r="U93" s="19">
        <f t="shared" ref="U93:U101" si="61">((O93-N93)/Q93)*100</f>
        <v>3.5999999999999996</v>
      </c>
      <c r="V93" s="37">
        <f t="shared" ref="V93:V98" si="62">O93/K93*100+V94</f>
        <v>4.137860897112823</v>
      </c>
      <c r="W93" s="23">
        <f t="shared" ref="W93:W101" si="63">Q93-(O93-N93)</f>
        <v>0.96399999999999997</v>
      </c>
      <c r="X93" s="20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</row>
    <row r="94" spans="1:46" s="21" customFormat="1" ht="106.5" customHeight="1" x14ac:dyDescent="0.25">
      <c r="A94" s="16" t="s">
        <v>13</v>
      </c>
      <c r="B94" s="22" t="s">
        <v>198</v>
      </c>
      <c r="C94" s="18">
        <v>1.6</v>
      </c>
      <c r="D94" s="18">
        <v>1</v>
      </c>
      <c r="E94" s="18"/>
      <c r="F94" s="18">
        <v>35</v>
      </c>
      <c r="G94" s="28" t="s">
        <v>227</v>
      </c>
      <c r="H94" s="18" t="s">
        <v>42</v>
      </c>
      <c r="I94" s="18">
        <v>9.6</v>
      </c>
      <c r="J94" s="24" t="s">
        <v>43</v>
      </c>
      <c r="K94" s="18">
        <v>13.6</v>
      </c>
      <c r="L94" s="18">
        <v>1.7999999999999999E-2</v>
      </c>
      <c r="M94" s="18">
        <v>0</v>
      </c>
      <c r="N94" s="18">
        <v>0</v>
      </c>
      <c r="O94" s="19">
        <f t="shared" ref="O94:O101" si="64">SUM(L94:N94)</f>
        <v>1.7999999999999999E-2</v>
      </c>
      <c r="P94" s="27" t="s">
        <v>243</v>
      </c>
      <c r="Q94" s="19">
        <f t="shared" ref="Q94:Q101" si="65">MIN(C94:E94)</f>
        <v>1</v>
      </c>
      <c r="R94" s="18"/>
      <c r="S94" s="18"/>
      <c r="T94" s="18"/>
      <c r="U94" s="19">
        <f t="shared" si="61"/>
        <v>1.7999999999999998</v>
      </c>
      <c r="V94" s="37">
        <f t="shared" si="62"/>
        <v>3.9285585715314273</v>
      </c>
      <c r="W94" s="23">
        <f t="shared" si="63"/>
        <v>0.98199999999999998</v>
      </c>
      <c r="X94" s="20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</row>
    <row r="95" spans="1:46" s="21" customFormat="1" ht="106.5" customHeight="1" x14ac:dyDescent="0.25">
      <c r="A95" s="16" t="s">
        <v>14</v>
      </c>
      <c r="B95" s="22" t="s">
        <v>212</v>
      </c>
      <c r="C95" s="18">
        <v>1.6</v>
      </c>
      <c r="D95" s="18">
        <v>1</v>
      </c>
      <c r="E95" s="18"/>
      <c r="F95" s="18">
        <v>35</v>
      </c>
      <c r="G95" s="28" t="s">
        <v>228</v>
      </c>
      <c r="H95" s="18" t="s">
        <v>39</v>
      </c>
      <c r="I95" s="18">
        <v>16.8</v>
      </c>
      <c r="J95" s="18">
        <v>10.6</v>
      </c>
      <c r="K95" s="18">
        <v>11.4</v>
      </c>
      <c r="L95" s="18">
        <v>5.2999999999999999E-2</v>
      </c>
      <c r="M95" s="18">
        <v>2E-3</v>
      </c>
      <c r="N95" s="18">
        <v>0</v>
      </c>
      <c r="O95" s="19">
        <f t="shared" si="64"/>
        <v>5.5E-2</v>
      </c>
      <c r="P95" s="27" t="s">
        <v>244</v>
      </c>
      <c r="Q95" s="19">
        <f t="shared" si="65"/>
        <v>1</v>
      </c>
      <c r="R95" s="18"/>
      <c r="S95" s="18"/>
      <c r="T95" s="18"/>
      <c r="U95" s="19">
        <f t="shared" si="61"/>
        <v>5.5</v>
      </c>
      <c r="V95" s="37">
        <f t="shared" si="62"/>
        <v>3.7962056303549567</v>
      </c>
      <c r="W95" s="23">
        <f t="shared" si="63"/>
        <v>0.94499999999999995</v>
      </c>
      <c r="X95" s="20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</row>
    <row r="96" spans="1:46" s="21" customFormat="1" ht="68.25" customHeight="1" x14ac:dyDescent="0.25">
      <c r="A96" s="16" t="s">
        <v>29</v>
      </c>
      <c r="B96" s="22" t="s">
        <v>213</v>
      </c>
      <c r="C96" s="18">
        <v>0.25</v>
      </c>
      <c r="D96" s="18"/>
      <c r="E96" s="18"/>
      <c r="F96" s="18">
        <v>35</v>
      </c>
      <c r="G96" s="28" t="s">
        <v>229</v>
      </c>
      <c r="H96" s="18" t="s">
        <v>39</v>
      </c>
      <c r="I96" s="18">
        <v>1.2</v>
      </c>
      <c r="J96" s="18">
        <v>10.6</v>
      </c>
      <c r="K96" s="18">
        <v>11.4</v>
      </c>
      <c r="L96" s="18">
        <v>0.01</v>
      </c>
      <c r="M96" s="18">
        <v>0</v>
      </c>
      <c r="N96" s="18">
        <v>0</v>
      </c>
      <c r="O96" s="19">
        <f t="shared" si="64"/>
        <v>0.01</v>
      </c>
      <c r="P96" s="18" t="s">
        <v>492</v>
      </c>
      <c r="Q96" s="19">
        <f t="shared" si="65"/>
        <v>0.25</v>
      </c>
      <c r="R96" s="18"/>
      <c r="S96" s="18"/>
      <c r="T96" s="18"/>
      <c r="U96" s="19">
        <f t="shared" si="61"/>
        <v>4</v>
      </c>
      <c r="V96" s="37">
        <f t="shared" si="62"/>
        <v>3.3137494900040796</v>
      </c>
      <c r="W96" s="23">
        <f t="shared" si="63"/>
        <v>0.24</v>
      </c>
      <c r="X96" s="20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</row>
    <row r="97" spans="1:46" s="21" customFormat="1" ht="64.5" customHeight="1" x14ac:dyDescent="0.25">
      <c r="A97" s="16" t="s">
        <v>31</v>
      </c>
      <c r="B97" s="22" t="s">
        <v>47</v>
      </c>
      <c r="C97" s="18">
        <v>1.6</v>
      </c>
      <c r="D97" s="18">
        <v>1.6</v>
      </c>
      <c r="E97" s="18"/>
      <c r="F97" s="18">
        <v>35</v>
      </c>
      <c r="G97" s="28" t="s">
        <v>230</v>
      </c>
      <c r="H97" s="18" t="s">
        <v>39</v>
      </c>
      <c r="I97" s="38" t="s">
        <v>469</v>
      </c>
      <c r="J97" s="18">
        <v>10.6</v>
      </c>
      <c r="K97" s="18">
        <v>11.4</v>
      </c>
      <c r="L97" s="18">
        <v>0.14199999999999999</v>
      </c>
      <c r="M97" s="18">
        <v>7.6999999999999999E-2</v>
      </c>
      <c r="N97" s="18">
        <v>0</v>
      </c>
      <c r="O97" s="19">
        <f t="shared" si="64"/>
        <v>0.21899999999999997</v>
      </c>
      <c r="P97" s="27" t="s">
        <v>245</v>
      </c>
      <c r="Q97" s="19">
        <f t="shared" si="65"/>
        <v>1.6</v>
      </c>
      <c r="R97" s="18"/>
      <c r="S97" s="18"/>
      <c r="T97" s="18"/>
      <c r="U97" s="37">
        <f t="shared" si="61"/>
        <v>13.687499999999996</v>
      </c>
      <c r="V97" s="37">
        <f t="shared" si="62"/>
        <v>3.2260301917584657</v>
      </c>
      <c r="W97" s="23">
        <f t="shared" si="63"/>
        <v>1.3810000000000002</v>
      </c>
      <c r="X97" s="20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</row>
    <row r="98" spans="1:46" s="21" customFormat="1" ht="63.75" customHeight="1" x14ac:dyDescent="0.25">
      <c r="A98" s="16" t="s">
        <v>33</v>
      </c>
      <c r="B98" s="22" t="s">
        <v>214</v>
      </c>
      <c r="C98" s="18">
        <v>0.1</v>
      </c>
      <c r="D98" s="18"/>
      <c r="E98" s="18"/>
      <c r="F98" s="18">
        <v>35</v>
      </c>
      <c r="G98" s="28" t="s">
        <v>231</v>
      </c>
      <c r="H98" s="18" t="s">
        <v>39</v>
      </c>
      <c r="I98" s="18">
        <v>0.8</v>
      </c>
      <c r="J98" s="18">
        <v>10.6</v>
      </c>
      <c r="K98" s="18">
        <v>11.4</v>
      </c>
      <c r="L98" s="18">
        <v>0.01</v>
      </c>
      <c r="M98" s="18">
        <v>0</v>
      </c>
      <c r="N98" s="18">
        <v>0</v>
      </c>
      <c r="O98" s="19">
        <f t="shared" si="64"/>
        <v>0.01</v>
      </c>
      <c r="P98" s="18" t="s">
        <v>492</v>
      </c>
      <c r="Q98" s="19">
        <f t="shared" si="65"/>
        <v>0.1</v>
      </c>
      <c r="R98" s="18"/>
      <c r="S98" s="18"/>
      <c r="T98" s="18"/>
      <c r="U98" s="19">
        <f t="shared" si="61"/>
        <v>10</v>
      </c>
      <c r="V98" s="37">
        <f t="shared" si="62"/>
        <v>1.3049775601795186</v>
      </c>
      <c r="W98" s="23">
        <f t="shared" si="63"/>
        <v>9.0000000000000011E-2</v>
      </c>
      <c r="X98" s="20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</row>
    <row r="99" spans="1:46" s="21" customFormat="1" ht="63.75" customHeight="1" x14ac:dyDescent="0.25">
      <c r="A99" s="16" t="s">
        <v>34</v>
      </c>
      <c r="B99" s="22" t="s">
        <v>215</v>
      </c>
      <c r="C99" s="19">
        <v>1</v>
      </c>
      <c r="D99" s="19">
        <v>1.6</v>
      </c>
      <c r="E99" s="19"/>
      <c r="F99" s="19">
        <v>35</v>
      </c>
      <c r="G99" s="28" t="s">
        <v>232</v>
      </c>
      <c r="H99" s="18" t="s">
        <v>39</v>
      </c>
      <c r="I99" s="18">
        <v>7.5</v>
      </c>
      <c r="J99" s="19">
        <v>10.6</v>
      </c>
      <c r="K99" s="19">
        <v>11.4</v>
      </c>
      <c r="L99" s="19">
        <v>7.0999999999999994E-2</v>
      </c>
      <c r="M99" s="19">
        <v>1.7999999999999999E-2</v>
      </c>
      <c r="N99" s="19">
        <v>0</v>
      </c>
      <c r="O99" s="19">
        <f t="shared" si="64"/>
        <v>8.8999999999999996E-2</v>
      </c>
      <c r="P99" s="27" t="s">
        <v>246</v>
      </c>
      <c r="Q99" s="19">
        <f t="shared" si="65"/>
        <v>1</v>
      </c>
      <c r="R99" s="19"/>
      <c r="S99" s="19"/>
      <c r="T99" s="19"/>
      <c r="U99" s="19">
        <f t="shared" si="61"/>
        <v>8.9</v>
      </c>
      <c r="V99" s="37">
        <f t="shared" ref="V99:V100" si="66">O99/K99*100+V100</f>
        <v>1.2172582619339045</v>
      </c>
      <c r="W99" s="23">
        <f t="shared" si="63"/>
        <v>0.91100000000000003</v>
      </c>
      <c r="X99" s="20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</row>
    <row r="100" spans="1:46" s="21" customFormat="1" ht="68.25" customHeight="1" x14ac:dyDescent="0.25">
      <c r="A100" s="16" t="s">
        <v>35</v>
      </c>
      <c r="B100" s="22" t="s">
        <v>216</v>
      </c>
      <c r="C100" s="19">
        <v>0.1</v>
      </c>
      <c r="D100" s="19"/>
      <c r="E100" s="19"/>
      <c r="F100" s="19">
        <v>35</v>
      </c>
      <c r="G100" s="29" t="s">
        <v>233</v>
      </c>
      <c r="H100" s="25" t="s">
        <v>39</v>
      </c>
      <c r="I100" s="18">
        <v>0.7</v>
      </c>
      <c r="J100" s="19">
        <v>10.6</v>
      </c>
      <c r="K100" s="19">
        <v>11.4</v>
      </c>
      <c r="L100" s="19">
        <v>0.01</v>
      </c>
      <c r="M100" s="19">
        <v>0</v>
      </c>
      <c r="N100" s="26">
        <v>0</v>
      </c>
      <c r="O100" s="19">
        <f t="shared" si="64"/>
        <v>0.01</v>
      </c>
      <c r="P100" s="18" t="s">
        <v>39</v>
      </c>
      <c r="Q100" s="19">
        <f t="shared" si="65"/>
        <v>0.1</v>
      </c>
      <c r="R100" s="19"/>
      <c r="S100" s="19"/>
      <c r="T100" s="19"/>
      <c r="U100" s="19">
        <f t="shared" si="61"/>
        <v>10</v>
      </c>
      <c r="V100" s="37">
        <f t="shared" si="66"/>
        <v>0.43655650754793962</v>
      </c>
      <c r="W100" s="23">
        <f t="shared" si="63"/>
        <v>9.0000000000000011E-2</v>
      </c>
      <c r="X100" s="20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</row>
    <row r="101" spans="1:46" s="21" customFormat="1" ht="138" customHeight="1" x14ac:dyDescent="0.25">
      <c r="A101" s="16" t="s">
        <v>48</v>
      </c>
      <c r="B101" s="22" t="s">
        <v>217</v>
      </c>
      <c r="C101" s="19">
        <v>6.3</v>
      </c>
      <c r="D101" s="19"/>
      <c r="E101" s="19"/>
      <c r="F101" s="19">
        <v>35</v>
      </c>
      <c r="G101" s="29" t="s">
        <v>234</v>
      </c>
      <c r="H101" s="25" t="s">
        <v>30</v>
      </c>
      <c r="I101" s="18">
        <v>22.5</v>
      </c>
      <c r="J101" s="19">
        <v>16</v>
      </c>
      <c r="K101" s="19">
        <v>17.2</v>
      </c>
      <c r="L101" s="19">
        <v>0.06</v>
      </c>
      <c r="M101" s="19">
        <v>0</v>
      </c>
      <c r="N101" s="26">
        <v>0</v>
      </c>
      <c r="O101" s="19">
        <f t="shared" si="64"/>
        <v>0.06</v>
      </c>
      <c r="P101" s="27" t="s">
        <v>434</v>
      </c>
      <c r="Q101" s="19">
        <f t="shared" si="65"/>
        <v>6.3</v>
      </c>
      <c r="R101" s="19"/>
      <c r="S101" s="19"/>
      <c r="T101" s="19"/>
      <c r="U101" s="37">
        <f t="shared" si="61"/>
        <v>0.95238095238095233</v>
      </c>
      <c r="V101" s="37">
        <f>O101/K101*100</f>
        <v>0.34883720930232559</v>
      </c>
      <c r="W101" s="23">
        <f t="shared" si="63"/>
        <v>6.24</v>
      </c>
      <c r="X101" s="20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</row>
    <row r="102" spans="1:46" s="1" customFormat="1" ht="34.5" customHeight="1" x14ac:dyDescent="0.25">
      <c r="A102" s="44" t="s">
        <v>463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6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</row>
    <row r="103" spans="1:46" s="21" customFormat="1" ht="105" customHeight="1" x14ac:dyDescent="0.25">
      <c r="A103" s="16" t="s">
        <v>11</v>
      </c>
      <c r="B103" s="17" t="s">
        <v>463</v>
      </c>
      <c r="C103" s="18"/>
      <c r="D103" s="18"/>
      <c r="E103" s="18"/>
      <c r="F103" s="18">
        <v>35</v>
      </c>
      <c r="G103" s="18"/>
      <c r="H103" s="18" t="s">
        <v>116</v>
      </c>
      <c r="I103" s="18" t="s">
        <v>471</v>
      </c>
      <c r="J103" s="18">
        <v>12.7</v>
      </c>
      <c r="K103" s="18">
        <v>13.6</v>
      </c>
      <c r="L103" s="18">
        <f>SUM(L104:L117)</f>
        <v>3.0379999999999994</v>
      </c>
      <c r="M103" s="18">
        <f t="shared" ref="M103:O103" si="67">SUM(M104:M117)</f>
        <v>0.627</v>
      </c>
      <c r="N103" s="18">
        <f t="shared" si="67"/>
        <v>0</v>
      </c>
      <c r="O103" s="18">
        <f t="shared" si="67"/>
        <v>3.6649999999999996</v>
      </c>
      <c r="P103" s="18" t="s">
        <v>464</v>
      </c>
      <c r="Q103" s="18"/>
      <c r="R103" s="18"/>
      <c r="S103" s="18"/>
      <c r="T103" s="18"/>
      <c r="U103" s="18"/>
      <c r="V103" s="37">
        <f>O103/K103*100</f>
        <v>26.948529411764703</v>
      </c>
      <c r="W103" s="18">
        <f>SUM(W104:W117)</f>
        <v>22.57</v>
      </c>
      <c r="X103" s="20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</row>
    <row r="104" spans="1:46" s="21" customFormat="1" ht="34.5" customHeight="1" x14ac:dyDescent="0.25">
      <c r="A104" s="16" t="s">
        <v>12</v>
      </c>
      <c r="B104" s="22"/>
      <c r="C104" s="19"/>
      <c r="D104" s="19"/>
      <c r="E104" s="19"/>
      <c r="F104" s="19">
        <v>35</v>
      </c>
      <c r="G104" s="25" t="s">
        <v>462</v>
      </c>
      <c r="H104" s="25" t="s">
        <v>30</v>
      </c>
      <c r="I104" s="18">
        <v>9.9</v>
      </c>
      <c r="J104" s="19">
        <v>16</v>
      </c>
      <c r="K104" s="19">
        <v>17.2</v>
      </c>
      <c r="L104" s="19">
        <v>0</v>
      </c>
      <c r="M104" s="19">
        <v>0</v>
      </c>
      <c r="N104" s="26">
        <v>0</v>
      </c>
      <c r="O104" s="19">
        <f t="shared" ref="O104:O116" si="68">SUM(L104:N104)</f>
        <v>0</v>
      </c>
      <c r="P104" s="18" t="s">
        <v>493</v>
      </c>
      <c r="Q104" s="19">
        <f t="shared" ref="Q104:Q116" si="69">MIN(C104:E104)</f>
        <v>0</v>
      </c>
      <c r="R104" s="19"/>
      <c r="S104" s="19"/>
      <c r="T104" s="19"/>
      <c r="U104" s="19"/>
      <c r="V104" s="37">
        <f t="shared" ref="V104:V116" si="70">O104/K104*100+V105</f>
        <v>22.070897232822137</v>
      </c>
      <c r="W104" s="23">
        <f t="shared" ref="W104:W116" si="71">Q104-(O104-N104)</f>
        <v>0</v>
      </c>
      <c r="X104" s="20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</row>
    <row r="105" spans="1:46" s="21" customFormat="1" ht="126" customHeight="1" x14ac:dyDescent="0.25">
      <c r="A105" s="16" t="s">
        <v>13</v>
      </c>
      <c r="B105" s="22" t="s">
        <v>225</v>
      </c>
      <c r="C105" s="19">
        <v>1.6</v>
      </c>
      <c r="D105" s="19">
        <v>2.5</v>
      </c>
      <c r="E105" s="19"/>
      <c r="F105" s="19">
        <v>35</v>
      </c>
      <c r="G105" s="25" t="s">
        <v>240</v>
      </c>
      <c r="H105" s="25" t="s">
        <v>30</v>
      </c>
      <c r="I105" s="18">
        <v>5.0999999999999996</v>
      </c>
      <c r="J105" s="19">
        <v>16</v>
      </c>
      <c r="K105" s="19">
        <v>17.2</v>
      </c>
      <c r="L105" s="19">
        <v>0.51600000000000001</v>
      </c>
      <c r="M105" s="19">
        <v>2.4E-2</v>
      </c>
      <c r="N105" s="26">
        <v>0</v>
      </c>
      <c r="O105" s="19">
        <f t="shared" si="68"/>
        <v>0.54</v>
      </c>
      <c r="P105" s="27" t="s">
        <v>250</v>
      </c>
      <c r="Q105" s="19">
        <f t="shared" si="69"/>
        <v>1.6</v>
      </c>
      <c r="R105" s="19"/>
      <c r="S105" s="19"/>
      <c r="T105" s="19"/>
      <c r="U105" s="19">
        <f t="shared" ref="U105:U116" si="72">((O105-N105)/Q105)*100</f>
        <v>33.75</v>
      </c>
      <c r="V105" s="37">
        <f t="shared" si="70"/>
        <v>22.070897232822137</v>
      </c>
      <c r="W105" s="23">
        <f t="shared" si="71"/>
        <v>1.06</v>
      </c>
      <c r="X105" s="20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</row>
    <row r="106" spans="1:46" s="21" customFormat="1" ht="108" customHeight="1" x14ac:dyDescent="0.25">
      <c r="A106" s="16" t="s">
        <v>14</v>
      </c>
      <c r="B106" s="22" t="s">
        <v>224</v>
      </c>
      <c r="C106" s="19">
        <v>1.6</v>
      </c>
      <c r="D106" s="19">
        <v>1.6</v>
      </c>
      <c r="E106" s="19"/>
      <c r="F106" s="19">
        <v>35</v>
      </c>
      <c r="G106" s="25" t="s">
        <v>239</v>
      </c>
      <c r="H106" s="25" t="s">
        <v>30</v>
      </c>
      <c r="I106" s="18">
        <v>32</v>
      </c>
      <c r="J106" s="19">
        <v>16</v>
      </c>
      <c r="K106" s="19">
        <v>17.2</v>
      </c>
      <c r="L106" s="19">
        <v>0.21299999999999999</v>
      </c>
      <c r="M106" s="19">
        <v>0.18</v>
      </c>
      <c r="N106" s="26">
        <v>0</v>
      </c>
      <c r="O106" s="19">
        <f t="shared" si="68"/>
        <v>0.39300000000000002</v>
      </c>
      <c r="P106" s="27" t="s">
        <v>249</v>
      </c>
      <c r="Q106" s="19">
        <f t="shared" si="69"/>
        <v>1.6</v>
      </c>
      <c r="R106" s="19"/>
      <c r="S106" s="19"/>
      <c r="T106" s="19"/>
      <c r="U106" s="37">
        <f t="shared" si="72"/>
        <v>24.5625</v>
      </c>
      <c r="V106" s="37">
        <f t="shared" si="70"/>
        <v>18.931362349101207</v>
      </c>
      <c r="W106" s="23">
        <f t="shared" si="71"/>
        <v>1.2070000000000001</v>
      </c>
      <c r="X106" s="20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</row>
    <row r="107" spans="1:46" s="21" customFormat="1" ht="75" customHeight="1" x14ac:dyDescent="0.25">
      <c r="A107" s="16" t="s">
        <v>29</v>
      </c>
      <c r="B107" s="22" t="s">
        <v>402</v>
      </c>
      <c r="C107" s="19">
        <v>0.16</v>
      </c>
      <c r="D107" s="19"/>
      <c r="E107" s="19"/>
      <c r="F107" s="19">
        <v>35</v>
      </c>
      <c r="G107" s="25" t="s">
        <v>404</v>
      </c>
      <c r="H107" s="25" t="s">
        <v>30</v>
      </c>
      <c r="I107" s="18"/>
      <c r="J107" s="19">
        <v>16</v>
      </c>
      <c r="K107" s="19">
        <v>17.2</v>
      </c>
      <c r="L107" s="19">
        <v>0.01</v>
      </c>
      <c r="M107" s="19">
        <v>0</v>
      </c>
      <c r="N107" s="26"/>
      <c r="O107" s="19">
        <f t="shared" si="68"/>
        <v>0.01</v>
      </c>
      <c r="P107" s="18" t="s">
        <v>30</v>
      </c>
      <c r="Q107" s="19">
        <f t="shared" si="69"/>
        <v>0.16</v>
      </c>
      <c r="R107" s="19"/>
      <c r="S107" s="19"/>
      <c r="T107" s="19"/>
      <c r="U107" s="19">
        <f t="shared" si="72"/>
        <v>6.25</v>
      </c>
      <c r="V107" s="37">
        <f t="shared" si="70"/>
        <v>16.646478628170975</v>
      </c>
      <c r="W107" s="23">
        <f t="shared" si="71"/>
        <v>0.15</v>
      </c>
      <c r="X107" s="20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</row>
    <row r="108" spans="1:46" s="21" customFormat="1" ht="78" customHeight="1" x14ac:dyDescent="0.25">
      <c r="A108" s="16" t="s">
        <v>31</v>
      </c>
      <c r="B108" s="22" t="s">
        <v>401</v>
      </c>
      <c r="C108" s="19">
        <v>2.5000000000000001E-2</v>
      </c>
      <c r="D108" s="19"/>
      <c r="E108" s="19"/>
      <c r="F108" s="19">
        <v>35</v>
      </c>
      <c r="G108" s="25" t="s">
        <v>403</v>
      </c>
      <c r="H108" s="25" t="s">
        <v>30</v>
      </c>
      <c r="I108" s="18"/>
      <c r="J108" s="19">
        <v>16</v>
      </c>
      <c r="K108" s="19">
        <v>17.2</v>
      </c>
      <c r="L108" s="19">
        <v>1E-3</v>
      </c>
      <c r="M108" s="19">
        <v>0</v>
      </c>
      <c r="N108" s="26">
        <v>0</v>
      </c>
      <c r="O108" s="19">
        <f t="shared" si="68"/>
        <v>1E-3</v>
      </c>
      <c r="P108" s="18" t="s">
        <v>30</v>
      </c>
      <c r="Q108" s="19">
        <f t="shared" si="69"/>
        <v>2.5000000000000001E-2</v>
      </c>
      <c r="R108" s="19"/>
      <c r="S108" s="19"/>
      <c r="T108" s="19"/>
      <c r="U108" s="19">
        <f t="shared" si="72"/>
        <v>4</v>
      </c>
      <c r="V108" s="37">
        <f t="shared" si="70"/>
        <v>16.588339093287253</v>
      </c>
      <c r="W108" s="23">
        <f t="shared" si="71"/>
        <v>2.4E-2</v>
      </c>
      <c r="X108" s="20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</row>
    <row r="109" spans="1:46" s="21" customFormat="1" ht="138" customHeight="1" x14ac:dyDescent="0.25">
      <c r="A109" s="16" t="s">
        <v>33</v>
      </c>
      <c r="B109" s="22" t="s">
        <v>237</v>
      </c>
      <c r="C109" s="19">
        <v>10</v>
      </c>
      <c r="D109" s="19"/>
      <c r="E109" s="19"/>
      <c r="F109" s="19">
        <v>35</v>
      </c>
      <c r="G109" s="25" t="s">
        <v>238</v>
      </c>
      <c r="H109" s="25" t="s">
        <v>41</v>
      </c>
      <c r="I109" s="18">
        <v>4.4000000000000004</v>
      </c>
      <c r="J109" s="19">
        <v>20</v>
      </c>
      <c r="K109" s="19">
        <v>21.5</v>
      </c>
      <c r="L109" s="19">
        <v>0.91100000000000003</v>
      </c>
      <c r="M109" s="19">
        <v>3.7999999999999999E-2</v>
      </c>
      <c r="N109" s="26">
        <v>0</v>
      </c>
      <c r="O109" s="19">
        <f t="shared" si="68"/>
        <v>0.94900000000000007</v>
      </c>
      <c r="P109" s="27" t="s">
        <v>461</v>
      </c>
      <c r="Q109" s="19">
        <f t="shared" si="69"/>
        <v>10</v>
      </c>
      <c r="R109" s="19"/>
      <c r="S109" s="19"/>
      <c r="T109" s="19"/>
      <c r="U109" s="19">
        <f t="shared" si="72"/>
        <v>9.490000000000002</v>
      </c>
      <c r="V109" s="37">
        <f t="shared" si="70"/>
        <v>16.582525139798882</v>
      </c>
      <c r="W109" s="23">
        <f t="shared" si="71"/>
        <v>9.0510000000000002</v>
      </c>
      <c r="X109" s="20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</row>
    <row r="110" spans="1:46" s="21" customFormat="1" ht="184.5" customHeight="1" x14ac:dyDescent="0.25">
      <c r="A110" s="16" t="s">
        <v>34</v>
      </c>
      <c r="B110" s="22" t="s">
        <v>220</v>
      </c>
      <c r="C110" s="19">
        <v>4</v>
      </c>
      <c r="D110" s="19">
        <v>2.5</v>
      </c>
      <c r="E110" s="19"/>
      <c r="F110" s="19">
        <v>35</v>
      </c>
      <c r="G110" s="25" t="s">
        <v>236</v>
      </c>
      <c r="H110" s="25" t="s">
        <v>42</v>
      </c>
      <c r="I110" s="18">
        <v>9.9</v>
      </c>
      <c r="J110" s="19">
        <v>12.7</v>
      </c>
      <c r="K110" s="19">
        <v>13.6</v>
      </c>
      <c r="L110" s="19">
        <v>0.46200000000000002</v>
      </c>
      <c r="M110" s="19">
        <v>0.10100000000000001</v>
      </c>
      <c r="N110" s="26"/>
      <c r="O110" s="19">
        <f t="shared" si="68"/>
        <v>0.56300000000000006</v>
      </c>
      <c r="P110" s="27" t="s">
        <v>248</v>
      </c>
      <c r="Q110" s="19">
        <f t="shared" si="69"/>
        <v>2.5</v>
      </c>
      <c r="R110" s="19"/>
      <c r="S110" s="19"/>
      <c r="T110" s="19"/>
      <c r="U110" s="19">
        <f t="shared" si="72"/>
        <v>22.52</v>
      </c>
      <c r="V110" s="37">
        <f t="shared" si="70"/>
        <v>12.168571651426788</v>
      </c>
      <c r="W110" s="23">
        <f t="shared" si="71"/>
        <v>1.9369999999999998</v>
      </c>
      <c r="X110" s="20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</row>
    <row r="111" spans="1:46" s="21" customFormat="1" ht="138" customHeight="1" x14ac:dyDescent="0.25">
      <c r="A111" s="16" t="s">
        <v>44</v>
      </c>
      <c r="B111" s="22" t="s">
        <v>219</v>
      </c>
      <c r="C111" s="19">
        <v>1</v>
      </c>
      <c r="D111" s="19">
        <v>2.5</v>
      </c>
      <c r="E111" s="19"/>
      <c r="F111" s="19">
        <v>35</v>
      </c>
      <c r="G111" s="25" t="s">
        <v>235</v>
      </c>
      <c r="H111" s="25" t="s">
        <v>30</v>
      </c>
      <c r="I111" s="18">
        <v>13.1</v>
      </c>
      <c r="J111" s="19">
        <v>16</v>
      </c>
      <c r="K111" s="19">
        <v>17.2</v>
      </c>
      <c r="L111" s="19">
        <v>0.622</v>
      </c>
      <c r="M111" s="19">
        <v>0.189</v>
      </c>
      <c r="N111" s="26"/>
      <c r="O111" s="19">
        <f t="shared" si="68"/>
        <v>0.81099999999999994</v>
      </c>
      <c r="P111" s="27" t="s">
        <v>247</v>
      </c>
      <c r="Q111" s="19">
        <f t="shared" si="69"/>
        <v>1</v>
      </c>
      <c r="R111" s="19"/>
      <c r="S111" s="19"/>
      <c r="T111" s="19"/>
      <c r="U111" s="19">
        <f t="shared" si="72"/>
        <v>81.099999999999994</v>
      </c>
      <c r="V111" s="37">
        <f t="shared" si="70"/>
        <v>8.0288657690738461</v>
      </c>
      <c r="W111" s="23">
        <f t="shared" si="71"/>
        <v>0.18900000000000006</v>
      </c>
      <c r="X111" s="20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</row>
    <row r="112" spans="1:46" s="21" customFormat="1" ht="138" customHeight="1" x14ac:dyDescent="0.25">
      <c r="A112" s="16" t="s">
        <v>48</v>
      </c>
      <c r="B112" s="22" t="s">
        <v>217</v>
      </c>
      <c r="C112" s="19">
        <v>6.3</v>
      </c>
      <c r="D112" s="19"/>
      <c r="E112" s="19"/>
      <c r="F112" s="19">
        <v>35</v>
      </c>
      <c r="G112" s="25" t="s">
        <v>234</v>
      </c>
      <c r="H112" s="25" t="s">
        <v>30</v>
      </c>
      <c r="I112" s="18">
        <v>22.5</v>
      </c>
      <c r="J112" s="19">
        <v>16</v>
      </c>
      <c r="K112" s="19">
        <v>17.2</v>
      </c>
      <c r="L112" s="19">
        <v>0.06</v>
      </c>
      <c r="M112" s="19">
        <v>0</v>
      </c>
      <c r="N112" s="26"/>
      <c r="O112" s="19">
        <f t="shared" si="68"/>
        <v>0.06</v>
      </c>
      <c r="P112" s="27" t="s">
        <v>460</v>
      </c>
      <c r="Q112" s="19">
        <f t="shared" si="69"/>
        <v>6.3</v>
      </c>
      <c r="R112" s="19"/>
      <c r="S112" s="19"/>
      <c r="T112" s="19"/>
      <c r="U112" s="37">
        <f t="shared" si="72"/>
        <v>0.95238095238095233</v>
      </c>
      <c r="V112" s="37">
        <f t="shared" si="70"/>
        <v>3.3137494900040791</v>
      </c>
      <c r="W112" s="23">
        <f t="shared" si="71"/>
        <v>6.24</v>
      </c>
      <c r="X112" s="20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</row>
    <row r="113" spans="1:46" s="21" customFormat="1" ht="138" customHeight="1" x14ac:dyDescent="0.25">
      <c r="A113" s="16" t="s">
        <v>49</v>
      </c>
      <c r="B113" s="22" t="s">
        <v>216</v>
      </c>
      <c r="C113" s="19">
        <v>0.1</v>
      </c>
      <c r="D113" s="19"/>
      <c r="E113" s="19"/>
      <c r="F113" s="19">
        <v>35</v>
      </c>
      <c r="G113" s="25" t="s">
        <v>233</v>
      </c>
      <c r="H113" s="25" t="s">
        <v>39</v>
      </c>
      <c r="I113" s="18">
        <v>0.7</v>
      </c>
      <c r="J113" s="19">
        <v>10.6</v>
      </c>
      <c r="K113" s="19">
        <v>11.4</v>
      </c>
      <c r="L113" s="19">
        <v>0.01</v>
      </c>
      <c r="M113" s="19"/>
      <c r="N113" s="26"/>
      <c r="O113" s="19">
        <f t="shared" si="68"/>
        <v>0.01</v>
      </c>
      <c r="P113" s="18" t="s">
        <v>39</v>
      </c>
      <c r="Q113" s="19">
        <f t="shared" si="69"/>
        <v>0.1</v>
      </c>
      <c r="R113" s="19"/>
      <c r="S113" s="19"/>
      <c r="T113" s="19"/>
      <c r="U113" s="19">
        <f t="shared" si="72"/>
        <v>10</v>
      </c>
      <c r="V113" s="37">
        <f t="shared" si="70"/>
        <v>2.9649122807017534</v>
      </c>
      <c r="W113" s="23">
        <f t="shared" si="71"/>
        <v>9.0000000000000011E-2</v>
      </c>
      <c r="X113" s="20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</row>
    <row r="114" spans="1:46" s="21" customFormat="1" ht="138" customHeight="1" x14ac:dyDescent="0.25">
      <c r="A114" s="16" t="s">
        <v>218</v>
      </c>
      <c r="B114" s="22" t="s">
        <v>215</v>
      </c>
      <c r="C114" s="19">
        <v>1</v>
      </c>
      <c r="D114" s="19">
        <v>1.6</v>
      </c>
      <c r="E114" s="19"/>
      <c r="F114" s="19">
        <v>35</v>
      </c>
      <c r="G114" s="18" t="s">
        <v>232</v>
      </c>
      <c r="H114" s="18" t="s">
        <v>39</v>
      </c>
      <c r="I114" s="18">
        <v>7.5</v>
      </c>
      <c r="J114" s="19">
        <v>10.6</v>
      </c>
      <c r="K114" s="19">
        <v>11.4</v>
      </c>
      <c r="L114" s="19">
        <v>7.0999999999999994E-2</v>
      </c>
      <c r="M114" s="19">
        <v>1.7999999999999999E-2</v>
      </c>
      <c r="N114" s="19">
        <v>0</v>
      </c>
      <c r="O114" s="19">
        <f t="shared" si="68"/>
        <v>8.8999999999999996E-2</v>
      </c>
      <c r="P114" s="27" t="s">
        <v>246</v>
      </c>
      <c r="Q114" s="19">
        <f t="shared" si="69"/>
        <v>1</v>
      </c>
      <c r="R114" s="19"/>
      <c r="S114" s="19"/>
      <c r="T114" s="19"/>
      <c r="U114" s="19">
        <f t="shared" si="72"/>
        <v>8.9</v>
      </c>
      <c r="V114" s="37">
        <f t="shared" si="70"/>
        <v>2.8771929824561395</v>
      </c>
      <c r="W114" s="23">
        <f t="shared" si="71"/>
        <v>0.91100000000000003</v>
      </c>
      <c r="X114" s="20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</row>
    <row r="115" spans="1:46" s="21" customFormat="1" ht="121.5" customHeight="1" x14ac:dyDescent="0.25">
      <c r="A115" s="16" t="s">
        <v>221</v>
      </c>
      <c r="B115" s="22" t="s">
        <v>214</v>
      </c>
      <c r="C115" s="18">
        <v>0.1</v>
      </c>
      <c r="D115" s="18"/>
      <c r="E115" s="18"/>
      <c r="F115" s="18">
        <v>35</v>
      </c>
      <c r="G115" s="18" t="s">
        <v>231</v>
      </c>
      <c r="H115" s="18" t="s">
        <v>39</v>
      </c>
      <c r="I115" s="18">
        <v>0.8</v>
      </c>
      <c r="J115" s="18">
        <v>10.6</v>
      </c>
      <c r="K115" s="18">
        <v>11.4</v>
      </c>
      <c r="L115" s="18">
        <v>0.01</v>
      </c>
      <c r="M115" s="18">
        <v>0</v>
      </c>
      <c r="N115" s="18">
        <v>0</v>
      </c>
      <c r="O115" s="19">
        <f t="shared" si="68"/>
        <v>0.01</v>
      </c>
      <c r="P115" s="18" t="s">
        <v>492</v>
      </c>
      <c r="Q115" s="19">
        <f t="shared" si="69"/>
        <v>0.1</v>
      </c>
      <c r="R115" s="18"/>
      <c r="S115" s="18"/>
      <c r="T115" s="18"/>
      <c r="U115" s="19">
        <f t="shared" si="72"/>
        <v>10</v>
      </c>
      <c r="V115" s="37">
        <f t="shared" si="70"/>
        <v>2.0964912280701746</v>
      </c>
      <c r="W115" s="23">
        <f t="shared" si="71"/>
        <v>9.0000000000000011E-2</v>
      </c>
      <c r="X115" s="20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</row>
    <row r="116" spans="1:46" s="21" customFormat="1" ht="112.5" customHeight="1" x14ac:dyDescent="0.25">
      <c r="A116" s="16" t="s">
        <v>222</v>
      </c>
      <c r="B116" s="22" t="s">
        <v>47</v>
      </c>
      <c r="C116" s="18">
        <v>1.6</v>
      </c>
      <c r="D116" s="18">
        <v>1.6</v>
      </c>
      <c r="E116" s="18"/>
      <c r="F116" s="18">
        <v>35</v>
      </c>
      <c r="G116" s="18" t="s">
        <v>230</v>
      </c>
      <c r="H116" s="18" t="s">
        <v>39</v>
      </c>
      <c r="I116" s="24" t="s">
        <v>469</v>
      </c>
      <c r="J116" s="18">
        <v>10.6</v>
      </c>
      <c r="K116" s="18">
        <v>11.4</v>
      </c>
      <c r="L116" s="18">
        <v>0.14199999999999999</v>
      </c>
      <c r="M116" s="18">
        <v>7.6999999999999999E-2</v>
      </c>
      <c r="N116" s="18">
        <v>0</v>
      </c>
      <c r="O116" s="19">
        <f t="shared" si="68"/>
        <v>0.21899999999999997</v>
      </c>
      <c r="P116" s="18" t="s">
        <v>245</v>
      </c>
      <c r="Q116" s="19">
        <f t="shared" si="69"/>
        <v>1.6</v>
      </c>
      <c r="R116" s="18"/>
      <c r="S116" s="18"/>
      <c r="T116" s="18"/>
      <c r="U116" s="37">
        <f t="shared" si="72"/>
        <v>13.687499999999996</v>
      </c>
      <c r="V116" s="37">
        <f t="shared" si="70"/>
        <v>2.0087719298245608</v>
      </c>
      <c r="W116" s="23">
        <f t="shared" si="71"/>
        <v>1.3810000000000002</v>
      </c>
      <c r="X116" s="20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</row>
    <row r="117" spans="1:46" s="21" customFormat="1" ht="112.5" customHeight="1" x14ac:dyDescent="0.25">
      <c r="A117" s="16" t="s">
        <v>223</v>
      </c>
      <c r="B117" s="22" t="s">
        <v>213</v>
      </c>
      <c r="C117" s="18">
        <v>0.25</v>
      </c>
      <c r="D117" s="18"/>
      <c r="E117" s="18"/>
      <c r="F117" s="18">
        <v>35</v>
      </c>
      <c r="G117" s="18" t="s">
        <v>229</v>
      </c>
      <c r="H117" s="18" t="s">
        <v>39</v>
      </c>
      <c r="I117" s="18">
        <v>1.2</v>
      </c>
      <c r="J117" s="18">
        <v>10.6</v>
      </c>
      <c r="K117" s="18">
        <v>11.4</v>
      </c>
      <c r="L117" s="18">
        <v>0.01</v>
      </c>
      <c r="M117" s="18">
        <v>0</v>
      </c>
      <c r="N117" s="18">
        <v>0</v>
      </c>
      <c r="O117" s="19">
        <f t="shared" ref="O117" si="73">SUM(L117:N117)</f>
        <v>0.01</v>
      </c>
      <c r="P117" s="18" t="s">
        <v>492</v>
      </c>
      <c r="Q117" s="19">
        <f t="shared" ref="Q117" si="74">MIN(C117:E117)</f>
        <v>0.25</v>
      </c>
      <c r="R117" s="18"/>
      <c r="S117" s="18"/>
      <c r="T117" s="18"/>
      <c r="U117" s="19">
        <f t="shared" ref="U117" si="75">((O117-N117)/Q117)*100</f>
        <v>4</v>
      </c>
      <c r="V117" s="37">
        <f>O117/K117*100</f>
        <v>8.771929824561403E-2</v>
      </c>
      <c r="W117" s="23">
        <f t="shared" ref="W117" si="76">Q117-(O117-N117)</f>
        <v>0.24</v>
      </c>
      <c r="X117" s="20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</row>
    <row r="118" spans="1:46" s="1" customFormat="1" ht="34.5" customHeight="1" x14ac:dyDescent="0.25">
      <c r="A118" s="44" t="s">
        <v>397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6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</row>
    <row r="119" spans="1:46" s="21" customFormat="1" ht="123.75" customHeight="1" x14ac:dyDescent="0.25">
      <c r="A119" s="16" t="s">
        <v>11</v>
      </c>
      <c r="B119" s="17" t="s">
        <v>456</v>
      </c>
      <c r="C119" s="18"/>
      <c r="D119" s="18"/>
      <c r="E119" s="18"/>
      <c r="F119" s="18">
        <v>35</v>
      </c>
      <c r="G119" s="18"/>
      <c r="H119" s="18" t="s">
        <v>38</v>
      </c>
      <c r="I119" s="18" t="s">
        <v>468</v>
      </c>
      <c r="J119" s="18">
        <v>12.7</v>
      </c>
      <c r="K119" s="18">
        <v>13.6</v>
      </c>
      <c r="L119" s="18">
        <f>SUM(L120:L129)</f>
        <v>2.17</v>
      </c>
      <c r="M119" s="18">
        <f>SUM(M120:M129)</f>
        <v>0.76</v>
      </c>
      <c r="N119" s="18">
        <f>SUM(N120:N129)</f>
        <v>0</v>
      </c>
      <c r="O119" s="18">
        <f>SUM(O120:O129)</f>
        <v>2.9299999999999997</v>
      </c>
      <c r="P119" s="18" t="s">
        <v>42</v>
      </c>
      <c r="Q119" s="18"/>
      <c r="R119" s="18"/>
      <c r="S119" s="18"/>
      <c r="T119" s="18"/>
      <c r="U119" s="18"/>
      <c r="V119" s="37">
        <f>SUM(O119/K119*100)</f>
        <v>21.544117647058822</v>
      </c>
      <c r="W119" s="18">
        <f>SUM(W120:W129)</f>
        <v>9.870000000000001</v>
      </c>
      <c r="X119" s="20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</row>
    <row r="120" spans="1:46" s="21" customFormat="1" ht="208.5" customHeight="1" x14ac:dyDescent="0.25">
      <c r="A120" s="16" t="s">
        <v>12</v>
      </c>
      <c r="B120" s="22" t="s">
        <v>251</v>
      </c>
      <c r="C120" s="18">
        <v>4</v>
      </c>
      <c r="D120" s="18">
        <v>4</v>
      </c>
      <c r="E120" s="18"/>
      <c r="F120" s="18">
        <v>35</v>
      </c>
      <c r="G120" s="28" t="s">
        <v>256</v>
      </c>
      <c r="H120" s="18" t="s">
        <v>41</v>
      </c>
      <c r="I120" s="18">
        <v>3</v>
      </c>
      <c r="J120" s="18">
        <v>20</v>
      </c>
      <c r="K120" s="18">
        <v>21.5</v>
      </c>
      <c r="L120" s="18">
        <v>1.387</v>
      </c>
      <c r="M120" s="18">
        <v>0.33300000000000002</v>
      </c>
      <c r="N120" s="18">
        <v>0</v>
      </c>
      <c r="O120" s="19">
        <f>SUM(L120:N120)</f>
        <v>1.72</v>
      </c>
      <c r="P120" s="27" t="s">
        <v>268</v>
      </c>
      <c r="Q120" s="19">
        <f>MIN(C120:E120)</f>
        <v>4</v>
      </c>
      <c r="R120" s="18"/>
      <c r="S120" s="18"/>
      <c r="T120" s="18"/>
      <c r="U120" s="19">
        <f t="shared" ref="U120:U128" si="77">((O120-N120)/Q120)*100</f>
        <v>43</v>
      </c>
      <c r="V120" s="37">
        <f t="shared" ref="V120:V125" si="78">O120/K120*100+V121</f>
        <v>14.846853625170999</v>
      </c>
      <c r="W120" s="23">
        <f t="shared" ref="W120:W129" si="79">Q120-(O120-N120)</f>
        <v>2.2800000000000002</v>
      </c>
      <c r="X120" s="20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</row>
    <row r="121" spans="1:46" s="21" customFormat="1" ht="90.75" customHeight="1" x14ac:dyDescent="0.25">
      <c r="A121" s="16" t="s">
        <v>13</v>
      </c>
      <c r="B121" s="22" t="s">
        <v>252</v>
      </c>
      <c r="C121" s="18">
        <v>2.5</v>
      </c>
      <c r="D121" s="18">
        <v>1</v>
      </c>
      <c r="E121" s="18"/>
      <c r="F121" s="18">
        <v>35</v>
      </c>
      <c r="G121" s="28" t="s">
        <v>257</v>
      </c>
      <c r="H121" s="18" t="s">
        <v>36</v>
      </c>
      <c r="I121" s="18" t="s">
        <v>287</v>
      </c>
      <c r="J121" s="24" t="s">
        <v>46</v>
      </c>
      <c r="K121" s="18">
        <v>17.2</v>
      </c>
      <c r="L121" s="18">
        <v>5.2999999999999999E-2</v>
      </c>
      <c r="M121" s="18">
        <v>8.9999999999999993E-3</v>
      </c>
      <c r="N121" s="18">
        <v>0</v>
      </c>
      <c r="O121" s="19">
        <f t="shared" ref="O121:O129" si="80">SUM(L121:N121)</f>
        <v>6.2E-2</v>
      </c>
      <c r="P121" s="27" t="s">
        <v>269</v>
      </c>
      <c r="Q121" s="19">
        <f t="shared" ref="Q121:Q129" si="81">MIN(C121:E121)</f>
        <v>1</v>
      </c>
      <c r="R121" s="18"/>
      <c r="S121" s="18"/>
      <c r="T121" s="18"/>
      <c r="U121" s="19">
        <f t="shared" si="77"/>
        <v>6.2</v>
      </c>
      <c r="V121" s="37">
        <f t="shared" si="78"/>
        <v>6.8468536251709988</v>
      </c>
      <c r="W121" s="23">
        <f t="shared" si="79"/>
        <v>0.93799999999999994</v>
      </c>
      <c r="X121" s="20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</row>
    <row r="122" spans="1:46" s="21" customFormat="1" ht="66" customHeight="1" x14ac:dyDescent="0.25">
      <c r="A122" s="16" t="s">
        <v>14</v>
      </c>
      <c r="B122" s="22" t="s">
        <v>253</v>
      </c>
      <c r="C122" s="18">
        <v>1.6</v>
      </c>
      <c r="D122" s="18">
        <v>2.5</v>
      </c>
      <c r="E122" s="18"/>
      <c r="F122" s="18">
        <v>35</v>
      </c>
      <c r="G122" s="28" t="s">
        <v>258</v>
      </c>
      <c r="H122" s="18" t="s">
        <v>41</v>
      </c>
      <c r="I122" s="18">
        <v>17.8</v>
      </c>
      <c r="J122" s="18">
        <v>20</v>
      </c>
      <c r="K122" s="18">
        <v>21.5</v>
      </c>
      <c r="L122" s="18">
        <v>0.16</v>
      </c>
      <c r="M122" s="18">
        <v>4.3999999999999997E-2</v>
      </c>
      <c r="N122" s="18">
        <v>0</v>
      </c>
      <c r="O122" s="19">
        <f t="shared" si="80"/>
        <v>0.20400000000000001</v>
      </c>
      <c r="P122" s="27" t="s">
        <v>270</v>
      </c>
      <c r="Q122" s="19">
        <f t="shared" si="81"/>
        <v>1.6</v>
      </c>
      <c r="R122" s="18"/>
      <c r="S122" s="18"/>
      <c r="T122" s="18"/>
      <c r="U122" s="19">
        <f t="shared" si="77"/>
        <v>12.75</v>
      </c>
      <c r="V122" s="37">
        <f t="shared" si="78"/>
        <v>6.4863885088919293</v>
      </c>
      <c r="W122" s="23">
        <f t="shared" si="79"/>
        <v>1.3960000000000001</v>
      </c>
      <c r="X122" s="20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</row>
    <row r="123" spans="1:46" s="21" customFormat="1" ht="92.25" customHeight="1" x14ac:dyDescent="0.25">
      <c r="A123" s="16" t="s">
        <v>29</v>
      </c>
      <c r="B123" s="22" t="s">
        <v>254</v>
      </c>
      <c r="C123" s="18">
        <v>1.6</v>
      </c>
      <c r="D123" s="18">
        <v>1</v>
      </c>
      <c r="E123" s="18"/>
      <c r="F123" s="18">
        <v>35</v>
      </c>
      <c r="G123" s="28" t="s">
        <v>259</v>
      </c>
      <c r="H123" s="18" t="s">
        <v>42</v>
      </c>
      <c r="I123" s="18">
        <v>16.100000000000001</v>
      </c>
      <c r="J123" s="18">
        <v>12.7</v>
      </c>
      <c r="K123" s="18">
        <v>13.6</v>
      </c>
      <c r="L123" s="18">
        <v>0.26700000000000002</v>
      </c>
      <c r="M123" s="18">
        <v>0.111</v>
      </c>
      <c r="N123" s="18">
        <v>0</v>
      </c>
      <c r="O123" s="19">
        <f t="shared" si="80"/>
        <v>0.378</v>
      </c>
      <c r="P123" s="27" t="s">
        <v>271</v>
      </c>
      <c r="Q123" s="19">
        <f t="shared" si="81"/>
        <v>1</v>
      </c>
      <c r="R123" s="18"/>
      <c r="S123" s="18"/>
      <c r="T123" s="18"/>
      <c r="U123" s="19">
        <f t="shared" si="77"/>
        <v>37.799999999999997</v>
      </c>
      <c r="V123" s="37">
        <f t="shared" si="78"/>
        <v>5.5375512995896035</v>
      </c>
      <c r="W123" s="23">
        <f t="shared" si="79"/>
        <v>0.622</v>
      </c>
      <c r="X123" s="20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</row>
    <row r="124" spans="1:46" s="21" customFormat="1" ht="106.5" customHeight="1" x14ac:dyDescent="0.25">
      <c r="A124" s="16" t="s">
        <v>31</v>
      </c>
      <c r="B124" s="22" t="s">
        <v>255</v>
      </c>
      <c r="C124" s="18">
        <v>1.6</v>
      </c>
      <c r="D124" s="18">
        <v>1</v>
      </c>
      <c r="E124" s="18"/>
      <c r="F124" s="18">
        <v>35</v>
      </c>
      <c r="G124" s="28" t="s">
        <v>260</v>
      </c>
      <c r="H124" s="18" t="s">
        <v>30</v>
      </c>
      <c r="I124" s="24" t="s">
        <v>266</v>
      </c>
      <c r="J124" s="18">
        <v>16</v>
      </c>
      <c r="K124" s="18">
        <v>17.2</v>
      </c>
      <c r="L124" s="18">
        <v>9.8000000000000004E-2</v>
      </c>
      <c r="M124" s="18">
        <v>0</v>
      </c>
      <c r="N124" s="18">
        <v>0</v>
      </c>
      <c r="O124" s="19">
        <f t="shared" si="80"/>
        <v>9.8000000000000004E-2</v>
      </c>
      <c r="P124" s="27" t="s">
        <v>272</v>
      </c>
      <c r="Q124" s="19">
        <f t="shared" si="81"/>
        <v>1</v>
      </c>
      <c r="R124" s="18"/>
      <c r="S124" s="18"/>
      <c r="T124" s="18"/>
      <c r="U124" s="19">
        <f t="shared" si="77"/>
        <v>9.8000000000000007</v>
      </c>
      <c r="V124" s="37">
        <f t="shared" si="78"/>
        <v>2.7581395348837212</v>
      </c>
      <c r="W124" s="23">
        <f t="shared" si="79"/>
        <v>0.90200000000000002</v>
      </c>
      <c r="X124" s="20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</row>
    <row r="125" spans="1:46" s="21" customFormat="1" ht="59.25" customHeight="1" x14ac:dyDescent="0.25">
      <c r="A125" s="16" t="s">
        <v>33</v>
      </c>
      <c r="B125" s="22" t="s">
        <v>261</v>
      </c>
      <c r="C125" s="18">
        <v>1.6</v>
      </c>
      <c r="D125" s="18">
        <v>1.6</v>
      </c>
      <c r="E125" s="18"/>
      <c r="F125" s="18">
        <v>35</v>
      </c>
      <c r="G125" s="28" t="s">
        <v>262</v>
      </c>
      <c r="H125" s="18" t="s">
        <v>41</v>
      </c>
      <c r="I125" s="18">
        <v>34.090000000000003</v>
      </c>
      <c r="J125" s="18">
        <v>20</v>
      </c>
      <c r="K125" s="18">
        <v>21.5</v>
      </c>
      <c r="L125" s="18">
        <v>0.14199999999999999</v>
      </c>
      <c r="M125" s="18">
        <v>1.9E-2</v>
      </c>
      <c r="N125" s="18">
        <v>0</v>
      </c>
      <c r="O125" s="19">
        <f t="shared" si="80"/>
        <v>0.16099999999999998</v>
      </c>
      <c r="P125" s="27" t="s">
        <v>273</v>
      </c>
      <c r="Q125" s="19">
        <f t="shared" si="81"/>
        <v>1.6</v>
      </c>
      <c r="R125" s="18"/>
      <c r="S125" s="18"/>
      <c r="T125" s="18"/>
      <c r="U125" s="37">
        <f t="shared" si="77"/>
        <v>10.062499999999998</v>
      </c>
      <c r="V125" s="37">
        <f t="shared" si="78"/>
        <v>2.188372093023256</v>
      </c>
      <c r="W125" s="23">
        <f t="shared" si="79"/>
        <v>1.4390000000000001</v>
      </c>
      <c r="X125" s="20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</row>
    <row r="126" spans="1:46" s="21" customFormat="1" ht="50.25" customHeight="1" x14ac:dyDescent="0.25">
      <c r="A126" s="16" t="s">
        <v>34</v>
      </c>
      <c r="B126" s="22" t="s">
        <v>263</v>
      </c>
      <c r="C126" s="19">
        <v>1.6</v>
      </c>
      <c r="D126" s="19">
        <v>1.6</v>
      </c>
      <c r="E126" s="19"/>
      <c r="F126" s="19">
        <v>35</v>
      </c>
      <c r="G126" s="28" t="s">
        <v>264</v>
      </c>
      <c r="H126" s="18" t="s">
        <v>41</v>
      </c>
      <c r="I126" s="18">
        <v>6.86</v>
      </c>
      <c r="J126" s="19">
        <v>20</v>
      </c>
      <c r="K126" s="19">
        <v>21.5</v>
      </c>
      <c r="L126" s="19">
        <v>5.2999999999999999E-2</v>
      </c>
      <c r="M126" s="19">
        <v>0.24399999999999999</v>
      </c>
      <c r="N126" s="19">
        <v>0</v>
      </c>
      <c r="O126" s="19">
        <f t="shared" si="80"/>
        <v>0.29699999999999999</v>
      </c>
      <c r="P126" s="27" t="s">
        <v>274</v>
      </c>
      <c r="Q126" s="19">
        <f t="shared" si="81"/>
        <v>1.6</v>
      </c>
      <c r="R126" s="19"/>
      <c r="S126" s="19"/>
      <c r="T126" s="19"/>
      <c r="U126" s="37">
        <f t="shared" si="77"/>
        <v>18.5625</v>
      </c>
      <c r="V126" s="37">
        <f>O126/K126*100+V127</f>
        <v>1.4395348837209303</v>
      </c>
      <c r="W126" s="23">
        <f t="shared" si="79"/>
        <v>1.3030000000000002</v>
      </c>
      <c r="X126" s="20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</row>
    <row r="127" spans="1:46" s="21" customFormat="1" ht="40.5" customHeight="1" x14ac:dyDescent="0.25">
      <c r="A127" s="16" t="s">
        <v>44</v>
      </c>
      <c r="B127" s="22"/>
      <c r="C127" s="19"/>
      <c r="D127" s="19"/>
      <c r="E127" s="19"/>
      <c r="F127" s="19">
        <v>35</v>
      </c>
      <c r="G127" s="29" t="s">
        <v>265</v>
      </c>
      <c r="H127" s="25" t="s">
        <v>32</v>
      </c>
      <c r="I127" s="18" t="s">
        <v>267</v>
      </c>
      <c r="J127" s="19">
        <v>12.7</v>
      </c>
      <c r="K127" s="19">
        <v>13.6</v>
      </c>
      <c r="L127" s="19">
        <v>0</v>
      </c>
      <c r="M127" s="19">
        <v>0</v>
      </c>
      <c r="N127" s="26">
        <v>0</v>
      </c>
      <c r="O127" s="19">
        <f t="shared" si="80"/>
        <v>0</v>
      </c>
      <c r="P127" s="18" t="s">
        <v>42</v>
      </c>
      <c r="Q127" s="19">
        <f t="shared" si="81"/>
        <v>0</v>
      </c>
      <c r="R127" s="19"/>
      <c r="S127" s="19"/>
      <c r="T127" s="19"/>
      <c r="U127" s="19"/>
      <c r="V127" s="37">
        <f>O127/K127*100+V128</f>
        <v>5.8139534883720929E-2</v>
      </c>
      <c r="W127" s="23">
        <f t="shared" si="79"/>
        <v>0</v>
      </c>
      <c r="X127" s="20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</row>
    <row r="128" spans="1:46" s="21" customFormat="1" ht="72" customHeight="1" x14ac:dyDescent="0.25">
      <c r="A128" s="16" t="s">
        <v>48</v>
      </c>
      <c r="B128" s="22" t="s">
        <v>467</v>
      </c>
      <c r="C128" s="19">
        <v>1</v>
      </c>
      <c r="D128" s="19"/>
      <c r="E128" s="19"/>
      <c r="F128" s="19">
        <v>35</v>
      </c>
      <c r="G128" s="29" t="s">
        <v>466</v>
      </c>
      <c r="H128" s="25" t="s">
        <v>30</v>
      </c>
      <c r="I128" s="18">
        <v>0.6</v>
      </c>
      <c r="J128" s="19">
        <v>16</v>
      </c>
      <c r="K128" s="19">
        <v>17.2</v>
      </c>
      <c r="L128" s="19">
        <v>0.01</v>
      </c>
      <c r="M128" s="19">
        <v>0</v>
      </c>
      <c r="N128" s="26">
        <v>0</v>
      </c>
      <c r="O128" s="19">
        <f t="shared" si="80"/>
        <v>0.01</v>
      </c>
      <c r="P128" s="18" t="s">
        <v>30</v>
      </c>
      <c r="Q128" s="19">
        <f t="shared" si="81"/>
        <v>1</v>
      </c>
      <c r="R128" s="19"/>
      <c r="S128" s="19"/>
      <c r="T128" s="19"/>
      <c r="U128" s="19">
        <f t="shared" si="77"/>
        <v>1</v>
      </c>
      <c r="V128" s="37">
        <f>O128/K128*100</f>
        <v>5.8139534883720929E-2</v>
      </c>
      <c r="W128" s="23">
        <f t="shared" si="79"/>
        <v>0.99</v>
      </c>
      <c r="X128" s="20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</row>
    <row r="129" spans="1:46" s="21" customFormat="1" ht="33" customHeight="1" x14ac:dyDescent="0.25">
      <c r="A129" s="16" t="s">
        <v>49</v>
      </c>
      <c r="B129" s="22"/>
      <c r="C129" s="19"/>
      <c r="D129" s="19"/>
      <c r="E129" s="19"/>
      <c r="F129" s="19">
        <v>35</v>
      </c>
      <c r="G129" s="29" t="s">
        <v>443</v>
      </c>
      <c r="H129" s="25" t="s">
        <v>41</v>
      </c>
      <c r="I129" s="18">
        <v>3.3</v>
      </c>
      <c r="J129" s="19">
        <v>20</v>
      </c>
      <c r="K129" s="19">
        <v>21.5</v>
      </c>
      <c r="L129" s="19">
        <v>0</v>
      </c>
      <c r="M129" s="19">
        <v>0</v>
      </c>
      <c r="N129" s="26">
        <v>0</v>
      </c>
      <c r="O129" s="19">
        <f t="shared" si="80"/>
        <v>0</v>
      </c>
      <c r="P129" s="18" t="s">
        <v>41</v>
      </c>
      <c r="Q129" s="19">
        <f t="shared" si="81"/>
        <v>0</v>
      </c>
      <c r="R129" s="19"/>
      <c r="S129" s="19"/>
      <c r="T129" s="19"/>
      <c r="U129" s="19"/>
      <c r="V129" s="19">
        <f>O129/K129*100</f>
        <v>0</v>
      </c>
      <c r="W129" s="23">
        <f t="shared" si="79"/>
        <v>0</v>
      </c>
      <c r="X129" s="20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</row>
    <row r="130" spans="1:46" s="1" customFormat="1" ht="34.5" customHeight="1" x14ac:dyDescent="0.25">
      <c r="A130" s="44" t="s">
        <v>455</v>
      </c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6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</row>
    <row r="131" spans="1:46" s="21" customFormat="1" ht="91.5" customHeight="1" x14ac:dyDescent="0.25">
      <c r="A131" s="16" t="s">
        <v>11</v>
      </c>
      <c r="B131" s="17" t="s">
        <v>454</v>
      </c>
      <c r="C131" s="18"/>
      <c r="D131" s="18"/>
      <c r="E131" s="18"/>
      <c r="F131" s="18">
        <v>35</v>
      </c>
      <c r="G131" s="18"/>
      <c r="H131" s="18" t="s">
        <v>279</v>
      </c>
      <c r="I131" s="18" t="s">
        <v>288</v>
      </c>
      <c r="J131" s="18">
        <v>12.7</v>
      </c>
      <c r="K131" s="18">
        <v>13.6</v>
      </c>
      <c r="L131" s="18">
        <f t="shared" ref="L131:M131" si="82">SUM(L132:L142)</f>
        <v>2.1440000000000001</v>
      </c>
      <c r="M131" s="18">
        <f t="shared" si="82"/>
        <v>1.0430000000000001</v>
      </c>
      <c r="N131" s="18">
        <f t="shared" ref="N131" si="83">SUM(N132:N142)</f>
        <v>0.26700000000000002</v>
      </c>
      <c r="O131" s="18">
        <f>SUM(O132:O142)</f>
        <v>3.4539999999999997</v>
      </c>
      <c r="P131" s="18" t="s">
        <v>491</v>
      </c>
      <c r="Q131" s="18"/>
      <c r="R131" s="18"/>
      <c r="S131" s="18"/>
      <c r="T131" s="18"/>
      <c r="U131" s="18"/>
      <c r="V131" s="37">
        <f>O131/K131*100</f>
        <v>25.397058823529413</v>
      </c>
      <c r="W131" s="18">
        <f>SUM(W132:W142)</f>
        <v>9.7430000000000003</v>
      </c>
      <c r="X131" s="20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</row>
    <row r="132" spans="1:46" s="21" customFormat="1" ht="152.25" customHeight="1" x14ac:dyDescent="0.25">
      <c r="A132" s="16" t="s">
        <v>12</v>
      </c>
      <c r="B132" s="22" t="s">
        <v>275</v>
      </c>
      <c r="C132" s="18">
        <v>1</v>
      </c>
      <c r="D132" s="18">
        <v>2.5</v>
      </c>
      <c r="E132" s="18"/>
      <c r="F132" s="18">
        <v>35</v>
      </c>
      <c r="G132" s="28" t="s">
        <v>405</v>
      </c>
      <c r="H132" s="18" t="s">
        <v>437</v>
      </c>
      <c r="I132" s="18" t="s">
        <v>438</v>
      </c>
      <c r="J132" s="18">
        <v>20</v>
      </c>
      <c r="K132" s="18">
        <v>21.5</v>
      </c>
      <c r="L132" s="18">
        <v>0.16</v>
      </c>
      <c r="M132" s="18">
        <v>3.6999999999999998E-2</v>
      </c>
      <c r="N132" s="18">
        <v>0</v>
      </c>
      <c r="O132" s="19">
        <f>SUM(L132:N132)</f>
        <v>0.19700000000000001</v>
      </c>
      <c r="P132" s="27" t="s">
        <v>292</v>
      </c>
      <c r="Q132" s="19">
        <f>MIN(C132:E132)</f>
        <v>1</v>
      </c>
      <c r="R132" s="18"/>
      <c r="S132" s="18"/>
      <c r="T132" s="18"/>
      <c r="U132" s="19">
        <f t="shared" ref="U132:U141" si="84">((O132-N132)/Q132)*100</f>
        <v>19.7</v>
      </c>
      <c r="V132" s="37">
        <f t="shared" ref="V132:V137" si="85">O132/K132*100+V133</f>
        <v>20.510256917944659</v>
      </c>
      <c r="W132" s="23">
        <f t="shared" ref="W132:W142" si="86">Q132-(O132-N132)</f>
        <v>0.80299999999999994</v>
      </c>
      <c r="X132" s="20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</row>
    <row r="133" spans="1:46" s="21" customFormat="1" ht="35.25" customHeight="1" x14ac:dyDescent="0.25">
      <c r="A133" s="16" t="s">
        <v>13</v>
      </c>
      <c r="B133" s="22" t="s">
        <v>406</v>
      </c>
      <c r="C133" s="18">
        <v>0.63</v>
      </c>
      <c r="D133" s="18">
        <v>0.63</v>
      </c>
      <c r="E133" s="18">
        <v>4</v>
      </c>
      <c r="F133" s="18">
        <v>35</v>
      </c>
      <c r="G133" s="28" t="s">
        <v>435</v>
      </c>
      <c r="H133" s="18" t="s">
        <v>30</v>
      </c>
      <c r="I133" s="18">
        <v>3.06</v>
      </c>
      <c r="J133" s="24" t="s">
        <v>46</v>
      </c>
      <c r="K133" s="18">
        <v>17.2</v>
      </c>
      <c r="L133" s="18">
        <v>0.01</v>
      </c>
      <c r="M133" s="18">
        <v>0</v>
      </c>
      <c r="N133" s="18">
        <v>0</v>
      </c>
      <c r="O133" s="19">
        <f t="shared" ref="O133:O142" si="87">SUM(L133:N133)</f>
        <v>0.01</v>
      </c>
      <c r="P133" s="18" t="s">
        <v>30</v>
      </c>
      <c r="Q133" s="19">
        <f t="shared" ref="Q133:Q142" si="88">MIN(C133:E133)</f>
        <v>0.63</v>
      </c>
      <c r="R133" s="18"/>
      <c r="S133" s="18"/>
      <c r="T133" s="18"/>
      <c r="U133" s="37">
        <f t="shared" si="84"/>
        <v>1.5873015873015872</v>
      </c>
      <c r="V133" s="37">
        <f t="shared" si="85"/>
        <v>19.593977848177218</v>
      </c>
      <c r="W133" s="23">
        <f t="shared" si="86"/>
        <v>0.62</v>
      </c>
      <c r="X133" s="20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</row>
    <row r="134" spans="1:46" s="21" customFormat="1" ht="77.25" customHeight="1" x14ac:dyDescent="0.25">
      <c r="A134" s="16" t="s">
        <v>14</v>
      </c>
      <c r="B134" s="22" t="s">
        <v>123</v>
      </c>
      <c r="C134" s="18">
        <v>2.5</v>
      </c>
      <c r="D134" s="18">
        <v>1.6</v>
      </c>
      <c r="E134" s="18"/>
      <c r="F134" s="18">
        <v>35</v>
      </c>
      <c r="G134" s="28" t="s">
        <v>439</v>
      </c>
      <c r="H134" s="18" t="s">
        <v>42</v>
      </c>
      <c r="I134" s="18">
        <v>14.1</v>
      </c>
      <c r="J134" s="18">
        <v>12.7</v>
      </c>
      <c r="K134" s="18">
        <v>13.6</v>
      </c>
      <c r="L134" s="18">
        <v>0.14199999999999999</v>
      </c>
      <c r="M134" s="18">
        <v>0.52700000000000002</v>
      </c>
      <c r="N134" s="18">
        <v>0</v>
      </c>
      <c r="O134" s="19">
        <f t="shared" si="87"/>
        <v>0.66900000000000004</v>
      </c>
      <c r="P134" s="27" t="s">
        <v>289</v>
      </c>
      <c r="Q134" s="19">
        <f t="shared" si="88"/>
        <v>1.6</v>
      </c>
      <c r="R134" s="18"/>
      <c r="S134" s="18"/>
      <c r="T134" s="18"/>
      <c r="U134" s="37">
        <f t="shared" si="84"/>
        <v>41.8125</v>
      </c>
      <c r="V134" s="37">
        <f t="shared" si="85"/>
        <v>19.535838313293496</v>
      </c>
      <c r="W134" s="23">
        <f t="shared" si="86"/>
        <v>0.93100000000000005</v>
      </c>
      <c r="X134" s="20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</row>
    <row r="135" spans="1:46" s="21" customFormat="1" ht="64.5" customHeight="1" x14ac:dyDescent="0.25">
      <c r="A135" s="16" t="s">
        <v>29</v>
      </c>
      <c r="B135" s="22" t="s">
        <v>276</v>
      </c>
      <c r="C135" s="18">
        <v>1.6</v>
      </c>
      <c r="D135" s="18">
        <v>1</v>
      </c>
      <c r="E135" s="18"/>
      <c r="F135" s="18">
        <v>35</v>
      </c>
      <c r="G135" s="28" t="s">
        <v>280</v>
      </c>
      <c r="H135" s="18" t="s">
        <v>42</v>
      </c>
      <c r="I135" s="18">
        <v>26.4</v>
      </c>
      <c r="J135" s="18">
        <v>12.7</v>
      </c>
      <c r="K135" s="18">
        <v>13.6</v>
      </c>
      <c r="L135" s="18">
        <v>5.2999999999999999E-2</v>
      </c>
      <c r="M135" s="18">
        <v>8.8999999999999996E-2</v>
      </c>
      <c r="N135" s="18">
        <v>0</v>
      </c>
      <c r="O135" s="19">
        <f t="shared" si="87"/>
        <v>0.14199999999999999</v>
      </c>
      <c r="P135" s="27" t="s">
        <v>290</v>
      </c>
      <c r="Q135" s="19">
        <f t="shared" si="88"/>
        <v>1</v>
      </c>
      <c r="R135" s="18"/>
      <c r="S135" s="18"/>
      <c r="T135" s="18"/>
      <c r="U135" s="19">
        <f t="shared" si="84"/>
        <v>14.2</v>
      </c>
      <c r="V135" s="37">
        <f t="shared" si="85"/>
        <v>14.616720666234672</v>
      </c>
      <c r="W135" s="23">
        <f t="shared" si="86"/>
        <v>0.85799999999999998</v>
      </c>
      <c r="X135" s="20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</row>
    <row r="136" spans="1:46" s="21" customFormat="1" ht="49.5" customHeight="1" x14ac:dyDescent="0.25">
      <c r="A136" s="16" t="s">
        <v>31</v>
      </c>
      <c r="B136" s="22" t="s">
        <v>281</v>
      </c>
      <c r="C136" s="18"/>
      <c r="D136" s="18">
        <v>1</v>
      </c>
      <c r="E136" s="18"/>
      <c r="F136" s="18">
        <v>35</v>
      </c>
      <c r="G136" s="28" t="s">
        <v>407</v>
      </c>
      <c r="H136" s="18" t="s">
        <v>30</v>
      </c>
      <c r="I136" s="24" t="s">
        <v>282</v>
      </c>
      <c r="J136" s="18">
        <v>16</v>
      </c>
      <c r="K136" s="18">
        <v>17.2</v>
      </c>
      <c r="L136" s="18">
        <v>2.7E-2</v>
      </c>
      <c r="M136" s="18">
        <v>0</v>
      </c>
      <c r="N136" s="18">
        <v>0</v>
      </c>
      <c r="O136" s="19">
        <f t="shared" si="87"/>
        <v>2.7E-2</v>
      </c>
      <c r="P136" s="27" t="s">
        <v>291</v>
      </c>
      <c r="Q136" s="19">
        <f t="shared" si="88"/>
        <v>1</v>
      </c>
      <c r="R136" s="18"/>
      <c r="S136" s="18"/>
      <c r="T136" s="18"/>
      <c r="U136" s="19">
        <f t="shared" si="84"/>
        <v>2.7</v>
      </c>
      <c r="V136" s="37">
        <f t="shared" si="85"/>
        <v>13.572603019175848</v>
      </c>
      <c r="W136" s="23">
        <f t="shared" si="86"/>
        <v>0.97299999999999998</v>
      </c>
      <c r="X136" s="20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</row>
    <row r="137" spans="1:46" s="21" customFormat="1" ht="94.5" customHeight="1" x14ac:dyDescent="0.25">
      <c r="A137" s="16" t="s">
        <v>33</v>
      </c>
      <c r="B137" s="22" t="s">
        <v>252</v>
      </c>
      <c r="C137" s="18">
        <v>2.5</v>
      </c>
      <c r="D137" s="18">
        <v>1</v>
      </c>
      <c r="E137" s="18"/>
      <c r="F137" s="18">
        <v>35</v>
      </c>
      <c r="G137" s="28" t="s">
        <v>283</v>
      </c>
      <c r="H137" s="18" t="s">
        <v>41</v>
      </c>
      <c r="I137" s="18">
        <v>44.4</v>
      </c>
      <c r="J137" s="18">
        <v>20</v>
      </c>
      <c r="K137" s="18">
        <v>21.5</v>
      </c>
      <c r="L137" s="18">
        <v>5.2999999999999999E-2</v>
      </c>
      <c r="M137" s="18">
        <v>8.9999999999999993E-3</v>
      </c>
      <c r="N137" s="18">
        <v>0.26700000000000002</v>
      </c>
      <c r="O137" s="19">
        <f t="shared" si="87"/>
        <v>0.32900000000000001</v>
      </c>
      <c r="P137" s="27" t="s">
        <v>293</v>
      </c>
      <c r="Q137" s="19">
        <f t="shared" si="88"/>
        <v>1</v>
      </c>
      <c r="R137" s="18"/>
      <c r="S137" s="18"/>
      <c r="T137" s="18"/>
      <c r="U137" s="19">
        <f t="shared" si="84"/>
        <v>6.2</v>
      </c>
      <c r="V137" s="37">
        <f t="shared" si="85"/>
        <v>13.415626274989801</v>
      </c>
      <c r="W137" s="23">
        <f t="shared" si="86"/>
        <v>0.93799999999999994</v>
      </c>
      <c r="X137" s="20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</row>
    <row r="138" spans="1:46" s="21" customFormat="1" ht="63.75" customHeight="1" x14ac:dyDescent="0.25">
      <c r="A138" s="16" t="s">
        <v>34</v>
      </c>
      <c r="B138" s="22" t="s">
        <v>253</v>
      </c>
      <c r="C138" s="19">
        <v>1.6</v>
      </c>
      <c r="D138" s="19">
        <v>2.5</v>
      </c>
      <c r="E138" s="19"/>
      <c r="F138" s="19">
        <v>35</v>
      </c>
      <c r="G138" s="28" t="s">
        <v>258</v>
      </c>
      <c r="H138" s="18" t="s">
        <v>41</v>
      </c>
      <c r="I138" s="18">
        <v>17.8</v>
      </c>
      <c r="J138" s="19">
        <v>20</v>
      </c>
      <c r="K138" s="19">
        <v>21.5</v>
      </c>
      <c r="L138" s="19">
        <v>0.16</v>
      </c>
      <c r="M138" s="19">
        <v>4.3999999999999997E-2</v>
      </c>
      <c r="N138" s="19">
        <v>0</v>
      </c>
      <c r="O138" s="19">
        <f t="shared" si="87"/>
        <v>0.20400000000000001</v>
      </c>
      <c r="P138" s="27" t="s">
        <v>294</v>
      </c>
      <c r="Q138" s="19">
        <f t="shared" si="88"/>
        <v>1.6</v>
      </c>
      <c r="R138" s="19"/>
      <c r="S138" s="19"/>
      <c r="T138" s="19"/>
      <c r="U138" s="19">
        <f t="shared" si="84"/>
        <v>12.75</v>
      </c>
      <c r="V138" s="37">
        <f>O138/K138*100+V139</f>
        <v>11.885393716850267</v>
      </c>
      <c r="W138" s="23">
        <f t="shared" si="86"/>
        <v>1.3960000000000001</v>
      </c>
      <c r="X138" s="20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</row>
    <row r="139" spans="1:46" s="21" customFormat="1" ht="64.5" customHeight="1" x14ac:dyDescent="0.25">
      <c r="A139" s="16" t="s">
        <v>44</v>
      </c>
      <c r="B139" s="22" t="s">
        <v>277</v>
      </c>
      <c r="C139" s="19">
        <v>0.25</v>
      </c>
      <c r="D139" s="19">
        <v>0.1</v>
      </c>
      <c r="E139" s="19"/>
      <c r="F139" s="19">
        <v>35</v>
      </c>
      <c r="G139" s="29" t="s">
        <v>284</v>
      </c>
      <c r="H139" s="25" t="s">
        <v>39</v>
      </c>
      <c r="I139" s="18">
        <v>0.308</v>
      </c>
      <c r="J139" s="19">
        <v>10.6</v>
      </c>
      <c r="K139" s="19">
        <v>11.4</v>
      </c>
      <c r="L139" s="19">
        <v>0.01</v>
      </c>
      <c r="M139" s="19">
        <v>0</v>
      </c>
      <c r="N139" s="26">
        <v>0</v>
      </c>
      <c r="O139" s="19">
        <f t="shared" si="87"/>
        <v>0.01</v>
      </c>
      <c r="P139" s="18" t="s">
        <v>39</v>
      </c>
      <c r="Q139" s="19">
        <f t="shared" si="88"/>
        <v>0.1</v>
      </c>
      <c r="R139" s="19"/>
      <c r="S139" s="19"/>
      <c r="T139" s="19"/>
      <c r="U139" s="19">
        <f t="shared" si="84"/>
        <v>10</v>
      </c>
      <c r="V139" s="37">
        <f>O139/K139*100+V140</f>
        <v>10.936556507547941</v>
      </c>
      <c r="W139" s="23">
        <f t="shared" si="86"/>
        <v>9.0000000000000011E-2</v>
      </c>
      <c r="X139" s="20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</row>
    <row r="140" spans="1:46" s="21" customFormat="1" ht="107.25" customHeight="1" x14ac:dyDescent="0.25">
      <c r="A140" s="16" t="s">
        <v>48</v>
      </c>
      <c r="B140" s="22" t="s">
        <v>278</v>
      </c>
      <c r="C140" s="19">
        <v>1</v>
      </c>
      <c r="D140" s="19">
        <v>1.6</v>
      </c>
      <c r="E140" s="19"/>
      <c r="F140" s="19">
        <v>35</v>
      </c>
      <c r="G140" s="29" t="s">
        <v>285</v>
      </c>
      <c r="H140" s="25" t="s">
        <v>30</v>
      </c>
      <c r="I140" s="18">
        <v>11.4</v>
      </c>
      <c r="J140" s="19">
        <v>16</v>
      </c>
      <c r="K140" s="19">
        <v>17.2</v>
      </c>
      <c r="L140" s="19">
        <v>0.14199999999999999</v>
      </c>
      <c r="M140" s="19">
        <v>4.0000000000000001E-3</v>
      </c>
      <c r="N140" s="26">
        <v>0</v>
      </c>
      <c r="O140" s="19">
        <f t="shared" si="87"/>
        <v>0.14599999999999999</v>
      </c>
      <c r="P140" s="27" t="s">
        <v>436</v>
      </c>
      <c r="Q140" s="19">
        <f t="shared" si="88"/>
        <v>1</v>
      </c>
      <c r="R140" s="19"/>
      <c r="S140" s="19"/>
      <c r="T140" s="19"/>
      <c r="U140" s="19">
        <f t="shared" si="84"/>
        <v>14.6</v>
      </c>
      <c r="V140" s="37">
        <f>O140/K140*100+V141</f>
        <v>10.848837209302326</v>
      </c>
      <c r="W140" s="23">
        <f t="shared" si="86"/>
        <v>0.85399999999999998</v>
      </c>
      <c r="X140" s="20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</row>
    <row r="141" spans="1:46" s="21" customFormat="1" ht="210.75" customHeight="1" x14ac:dyDescent="0.25">
      <c r="A141" s="16" t="s">
        <v>49</v>
      </c>
      <c r="B141" s="22" t="s">
        <v>251</v>
      </c>
      <c r="C141" s="19">
        <v>4</v>
      </c>
      <c r="D141" s="19">
        <v>4</v>
      </c>
      <c r="E141" s="19"/>
      <c r="F141" s="19">
        <v>35</v>
      </c>
      <c r="G141" s="29" t="s">
        <v>286</v>
      </c>
      <c r="H141" s="25" t="s">
        <v>36</v>
      </c>
      <c r="I141" s="18" t="s">
        <v>287</v>
      </c>
      <c r="J141" s="19">
        <v>16</v>
      </c>
      <c r="K141" s="19">
        <v>17.2</v>
      </c>
      <c r="L141" s="19">
        <v>1.387</v>
      </c>
      <c r="M141" s="19">
        <v>0.33300000000000002</v>
      </c>
      <c r="N141" s="26">
        <v>0</v>
      </c>
      <c r="O141" s="19">
        <f t="shared" si="87"/>
        <v>1.72</v>
      </c>
      <c r="P141" s="27" t="s">
        <v>295</v>
      </c>
      <c r="Q141" s="19">
        <f t="shared" si="88"/>
        <v>4</v>
      </c>
      <c r="R141" s="19"/>
      <c r="S141" s="19"/>
      <c r="T141" s="19"/>
      <c r="U141" s="19">
        <f t="shared" si="84"/>
        <v>43</v>
      </c>
      <c r="V141" s="19">
        <f>O141/K141*100+V142</f>
        <v>10</v>
      </c>
      <c r="W141" s="23">
        <f t="shared" si="86"/>
        <v>2.2800000000000002</v>
      </c>
      <c r="X141" s="20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</row>
    <row r="142" spans="1:46" s="21" customFormat="1" ht="39.75" customHeight="1" x14ac:dyDescent="0.25">
      <c r="A142" s="16" t="s">
        <v>218</v>
      </c>
      <c r="B142" s="22"/>
      <c r="C142" s="19"/>
      <c r="D142" s="19"/>
      <c r="E142" s="19"/>
      <c r="F142" s="19">
        <v>35</v>
      </c>
      <c r="G142" s="29" t="s">
        <v>256</v>
      </c>
      <c r="H142" s="25" t="s">
        <v>41</v>
      </c>
      <c r="I142" s="18">
        <v>3</v>
      </c>
      <c r="J142" s="19">
        <v>20</v>
      </c>
      <c r="K142" s="19">
        <v>21.5</v>
      </c>
      <c r="L142" s="19">
        <v>0</v>
      </c>
      <c r="M142" s="19">
        <v>0</v>
      </c>
      <c r="N142" s="26">
        <v>0</v>
      </c>
      <c r="O142" s="19">
        <f t="shared" si="87"/>
        <v>0</v>
      </c>
      <c r="P142" s="18" t="s">
        <v>41</v>
      </c>
      <c r="Q142" s="19">
        <f t="shared" si="88"/>
        <v>0</v>
      </c>
      <c r="R142" s="19"/>
      <c r="S142" s="19"/>
      <c r="T142" s="19"/>
      <c r="U142" s="19"/>
      <c r="V142" s="19">
        <f>O142/K142*100</f>
        <v>0</v>
      </c>
      <c r="W142" s="23">
        <f t="shared" si="86"/>
        <v>0</v>
      </c>
      <c r="X142" s="20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</row>
    <row r="143" spans="1:46" s="1" customFormat="1" ht="34.5" customHeight="1" x14ac:dyDescent="0.25">
      <c r="A143" s="44" t="s">
        <v>453</v>
      </c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6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</row>
    <row r="144" spans="1:46" s="21" customFormat="1" ht="79.5" customHeight="1" x14ac:dyDescent="0.25">
      <c r="A144" s="16" t="s">
        <v>11</v>
      </c>
      <c r="B144" s="17" t="s">
        <v>452</v>
      </c>
      <c r="C144" s="18"/>
      <c r="D144" s="18"/>
      <c r="E144" s="18"/>
      <c r="F144" s="18">
        <v>35</v>
      </c>
      <c r="G144" s="18"/>
      <c r="H144" s="18" t="s">
        <v>36</v>
      </c>
      <c r="I144" s="18" t="s">
        <v>300</v>
      </c>
      <c r="J144" s="18">
        <v>16</v>
      </c>
      <c r="K144" s="18">
        <v>17.2</v>
      </c>
      <c r="L144" s="18">
        <f>SUM(L145:L151)</f>
        <v>2.1020000000000003</v>
      </c>
      <c r="M144" s="18">
        <f>SUM(M145:M151)</f>
        <v>0.34300000000000003</v>
      </c>
      <c r="N144" s="18">
        <f>SUM(N145:N151)</f>
        <v>0</v>
      </c>
      <c r="O144" s="18">
        <f>SUM(O145:O151)</f>
        <v>2.4450000000000003</v>
      </c>
      <c r="P144" s="18" t="s">
        <v>30</v>
      </c>
      <c r="Q144" s="18"/>
      <c r="R144" s="18"/>
      <c r="S144" s="18"/>
      <c r="T144" s="18"/>
      <c r="U144" s="18"/>
      <c r="V144" s="37">
        <f>O144/K144*100</f>
        <v>14.21511627906977</v>
      </c>
      <c r="W144" s="18">
        <f>SUM(W145:W151)</f>
        <v>13.440000000000001</v>
      </c>
      <c r="X144" s="20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</row>
    <row r="145" spans="1:46" s="21" customFormat="1" ht="137.25" customHeight="1" x14ac:dyDescent="0.25">
      <c r="A145" s="16" t="s">
        <v>12</v>
      </c>
      <c r="B145" s="22" t="s">
        <v>237</v>
      </c>
      <c r="C145" s="18">
        <v>10</v>
      </c>
      <c r="D145" s="18"/>
      <c r="E145" s="18"/>
      <c r="F145" s="18">
        <v>35</v>
      </c>
      <c r="G145" s="28" t="s">
        <v>408</v>
      </c>
      <c r="H145" s="18" t="s">
        <v>36</v>
      </c>
      <c r="I145" s="18" t="s">
        <v>296</v>
      </c>
      <c r="J145" s="18">
        <v>16</v>
      </c>
      <c r="K145" s="18">
        <v>17.2</v>
      </c>
      <c r="L145" s="18">
        <v>0.91100000000000003</v>
      </c>
      <c r="M145" s="18">
        <v>3.7999999999999999E-2</v>
      </c>
      <c r="N145" s="18">
        <v>0</v>
      </c>
      <c r="O145" s="19">
        <f>SUM(L145:N145)</f>
        <v>0.94900000000000007</v>
      </c>
      <c r="P145" s="27" t="s">
        <v>440</v>
      </c>
      <c r="Q145" s="19">
        <f>MIN(C145:E145)</f>
        <v>10</v>
      </c>
      <c r="R145" s="18"/>
      <c r="S145" s="18"/>
      <c r="T145" s="18"/>
      <c r="U145" s="19">
        <f t="shared" ref="U145:U150" si="89">((O145-N145)/Q145)*100</f>
        <v>9.490000000000002</v>
      </c>
      <c r="V145" s="37">
        <f t="shared" ref="V145:V150" si="90">O145/K145*100+V146</f>
        <v>13.560465116279072</v>
      </c>
      <c r="W145" s="23">
        <f t="shared" ref="W145:W151" si="91">Q145-(O145-N145)</f>
        <v>9.0510000000000002</v>
      </c>
      <c r="X145" s="20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</row>
    <row r="146" spans="1:46" s="21" customFormat="1" ht="182.25" customHeight="1" x14ac:dyDescent="0.25">
      <c r="A146" s="16" t="s">
        <v>13</v>
      </c>
      <c r="B146" s="22" t="s">
        <v>220</v>
      </c>
      <c r="C146" s="18">
        <v>4</v>
      </c>
      <c r="D146" s="18">
        <v>2.5</v>
      </c>
      <c r="E146" s="18"/>
      <c r="F146" s="18">
        <v>35</v>
      </c>
      <c r="G146" s="28" t="s">
        <v>297</v>
      </c>
      <c r="H146" s="18" t="s">
        <v>41</v>
      </c>
      <c r="I146" s="18">
        <v>4.4000000000000004</v>
      </c>
      <c r="J146" s="24" t="s">
        <v>45</v>
      </c>
      <c r="K146" s="18">
        <v>21.5</v>
      </c>
      <c r="L146" s="18">
        <v>0.46200000000000002</v>
      </c>
      <c r="M146" s="18">
        <v>0.10100000000000001</v>
      </c>
      <c r="N146" s="18">
        <v>0</v>
      </c>
      <c r="O146" s="19">
        <f t="shared" ref="O146:O151" si="92">SUM(L146:N146)</f>
        <v>0.56300000000000006</v>
      </c>
      <c r="P146" s="27" t="s">
        <v>299</v>
      </c>
      <c r="Q146" s="19">
        <f t="shared" ref="Q146:Q151" si="93">MIN(C146:E146)</f>
        <v>2.5</v>
      </c>
      <c r="R146" s="18"/>
      <c r="S146" s="18"/>
      <c r="T146" s="18"/>
      <c r="U146" s="19">
        <f t="shared" si="89"/>
        <v>22.52</v>
      </c>
      <c r="V146" s="37">
        <f t="shared" si="90"/>
        <v>8.0430232558139547</v>
      </c>
      <c r="W146" s="23">
        <f t="shared" si="91"/>
        <v>1.9369999999999998</v>
      </c>
      <c r="X146" s="20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</row>
    <row r="147" spans="1:46" s="21" customFormat="1" ht="112.5" customHeight="1" x14ac:dyDescent="0.25">
      <c r="A147" s="16" t="s">
        <v>14</v>
      </c>
      <c r="B147" s="22" t="s">
        <v>224</v>
      </c>
      <c r="C147" s="18">
        <v>1.6</v>
      </c>
      <c r="D147" s="18">
        <v>1.6</v>
      </c>
      <c r="E147" s="18"/>
      <c r="F147" s="18">
        <v>35</v>
      </c>
      <c r="G147" s="28" t="s">
        <v>239</v>
      </c>
      <c r="H147" s="18" t="s">
        <v>30</v>
      </c>
      <c r="I147" s="18">
        <v>32</v>
      </c>
      <c r="J147" s="18">
        <v>16</v>
      </c>
      <c r="K147" s="18">
        <v>17.2</v>
      </c>
      <c r="L147" s="18">
        <v>0.21299999999999999</v>
      </c>
      <c r="M147" s="18">
        <v>0.18</v>
      </c>
      <c r="N147" s="18">
        <v>0</v>
      </c>
      <c r="O147" s="19">
        <f t="shared" si="92"/>
        <v>0.39300000000000002</v>
      </c>
      <c r="P147" s="18" t="s">
        <v>249</v>
      </c>
      <c r="Q147" s="19">
        <f t="shared" si="93"/>
        <v>1.6</v>
      </c>
      <c r="R147" s="18"/>
      <c r="S147" s="18"/>
      <c r="T147" s="18"/>
      <c r="U147" s="37">
        <f t="shared" si="89"/>
        <v>24.5625</v>
      </c>
      <c r="V147" s="37">
        <f t="shared" si="90"/>
        <v>5.4244186046511631</v>
      </c>
      <c r="W147" s="23">
        <f t="shared" si="91"/>
        <v>1.2070000000000001</v>
      </c>
      <c r="X147" s="20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</row>
    <row r="148" spans="1:46" s="21" customFormat="1" ht="64.5" customHeight="1" x14ac:dyDescent="0.25">
      <c r="A148" s="16" t="s">
        <v>29</v>
      </c>
      <c r="B148" s="22" t="s">
        <v>409</v>
      </c>
      <c r="C148" s="18">
        <v>2.5000000000000001E-2</v>
      </c>
      <c r="D148" s="18"/>
      <c r="E148" s="18"/>
      <c r="F148" s="18">
        <v>35</v>
      </c>
      <c r="G148" s="28" t="s">
        <v>410</v>
      </c>
      <c r="H148" s="18" t="s">
        <v>30</v>
      </c>
      <c r="I148" s="18"/>
      <c r="J148" s="18">
        <v>16</v>
      </c>
      <c r="K148" s="18">
        <v>17.2</v>
      </c>
      <c r="L148" s="18" t="s">
        <v>433</v>
      </c>
      <c r="M148" s="18">
        <v>0</v>
      </c>
      <c r="N148" s="18">
        <v>0</v>
      </c>
      <c r="O148" s="19">
        <f t="shared" si="92"/>
        <v>0</v>
      </c>
      <c r="P148" s="18" t="s">
        <v>30</v>
      </c>
      <c r="Q148" s="19">
        <f t="shared" si="93"/>
        <v>2.5000000000000001E-2</v>
      </c>
      <c r="R148" s="18"/>
      <c r="S148" s="18"/>
      <c r="T148" s="18"/>
      <c r="U148" s="19">
        <f t="shared" si="89"/>
        <v>0</v>
      </c>
      <c r="V148" s="37">
        <f t="shared" si="90"/>
        <v>3.1395348837209305</v>
      </c>
      <c r="W148" s="23">
        <f t="shared" si="91"/>
        <v>2.5000000000000001E-2</v>
      </c>
      <c r="X148" s="20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</row>
    <row r="149" spans="1:46" s="21" customFormat="1" ht="64.5" customHeight="1" x14ac:dyDescent="0.25">
      <c r="A149" s="16" t="s">
        <v>31</v>
      </c>
      <c r="B149" s="22" t="s">
        <v>402</v>
      </c>
      <c r="C149" s="18">
        <v>0.16</v>
      </c>
      <c r="D149" s="18"/>
      <c r="E149" s="18"/>
      <c r="F149" s="18">
        <v>35</v>
      </c>
      <c r="G149" s="28" t="s">
        <v>404</v>
      </c>
      <c r="H149" s="18" t="s">
        <v>30</v>
      </c>
      <c r="I149" s="24"/>
      <c r="J149" s="18">
        <v>16</v>
      </c>
      <c r="K149" s="18">
        <v>17.2</v>
      </c>
      <c r="L149" s="18" t="s">
        <v>433</v>
      </c>
      <c r="M149" s="18">
        <v>0</v>
      </c>
      <c r="N149" s="18">
        <v>0</v>
      </c>
      <c r="O149" s="19">
        <f t="shared" si="92"/>
        <v>0</v>
      </c>
      <c r="P149" s="18" t="s">
        <v>30</v>
      </c>
      <c r="Q149" s="19">
        <f t="shared" si="93"/>
        <v>0.16</v>
      </c>
      <c r="R149" s="18"/>
      <c r="S149" s="18"/>
      <c r="T149" s="18"/>
      <c r="U149" s="19">
        <f t="shared" si="89"/>
        <v>0</v>
      </c>
      <c r="V149" s="37">
        <f t="shared" si="90"/>
        <v>3.1395348837209305</v>
      </c>
      <c r="W149" s="23">
        <f t="shared" si="91"/>
        <v>0.16</v>
      </c>
      <c r="X149" s="20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</row>
    <row r="150" spans="1:46" s="21" customFormat="1" ht="121.5" customHeight="1" x14ac:dyDescent="0.25">
      <c r="A150" s="16" t="s">
        <v>33</v>
      </c>
      <c r="B150" s="22" t="s">
        <v>225</v>
      </c>
      <c r="C150" s="18">
        <v>1.6</v>
      </c>
      <c r="D150" s="18">
        <v>2.5</v>
      </c>
      <c r="E150" s="18"/>
      <c r="F150" s="18">
        <v>35</v>
      </c>
      <c r="G150" s="28" t="s">
        <v>298</v>
      </c>
      <c r="H150" s="18" t="s">
        <v>30</v>
      </c>
      <c r="I150" s="18">
        <v>5.0999999999999996</v>
      </c>
      <c r="J150" s="18">
        <v>16</v>
      </c>
      <c r="K150" s="18">
        <v>17.2</v>
      </c>
      <c r="L150" s="18">
        <v>0.51600000000000001</v>
      </c>
      <c r="M150" s="18">
        <v>2.4E-2</v>
      </c>
      <c r="N150" s="18">
        <v>0</v>
      </c>
      <c r="O150" s="19">
        <f t="shared" si="92"/>
        <v>0.54</v>
      </c>
      <c r="P150" s="27" t="s">
        <v>250</v>
      </c>
      <c r="Q150" s="19">
        <f t="shared" si="93"/>
        <v>1.6</v>
      </c>
      <c r="R150" s="18"/>
      <c r="S150" s="18"/>
      <c r="T150" s="18"/>
      <c r="U150" s="19">
        <f t="shared" si="89"/>
        <v>33.75</v>
      </c>
      <c r="V150" s="37">
        <f t="shared" si="90"/>
        <v>3.1395348837209305</v>
      </c>
      <c r="W150" s="23">
        <f t="shared" si="91"/>
        <v>1.06</v>
      </c>
      <c r="X150" s="20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</row>
    <row r="151" spans="1:46" s="21" customFormat="1" ht="33.75" customHeight="1" x14ac:dyDescent="0.25">
      <c r="A151" s="16" t="s">
        <v>34</v>
      </c>
      <c r="B151" s="22"/>
      <c r="C151" s="19"/>
      <c r="D151" s="19"/>
      <c r="E151" s="19"/>
      <c r="F151" s="19">
        <v>35</v>
      </c>
      <c r="G151" s="28" t="s">
        <v>451</v>
      </c>
      <c r="H151" s="18" t="s">
        <v>30</v>
      </c>
      <c r="I151" s="18">
        <v>9.9</v>
      </c>
      <c r="J151" s="19">
        <v>16</v>
      </c>
      <c r="K151" s="19">
        <v>17.2</v>
      </c>
      <c r="L151" s="19">
        <v>0</v>
      </c>
      <c r="M151" s="19">
        <v>0</v>
      </c>
      <c r="N151" s="19">
        <v>0</v>
      </c>
      <c r="O151" s="19">
        <f t="shared" si="92"/>
        <v>0</v>
      </c>
      <c r="P151" s="18" t="s">
        <v>30</v>
      </c>
      <c r="Q151" s="19">
        <f t="shared" si="93"/>
        <v>0</v>
      </c>
      <c r="R151" s="19"/>
      <c r="S151" s="19"/>
      <c r="T151" s="19"/>
      <c r="U151" s="19"/>
      <c r="V151" s="19">
        <f>O151/K151*100</f>
        <v>0</v>
      </c>
      <c r="W151" s="23">
        <f t="shared" si="91"/>
        <v>0</v>
      </c>
      <c r="X151" s="20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</row>
    <row r="152" spans="1:46" s="1" customFormat="1" ht="34.5" customHeight="1" x14ac:dyDescent="0.25">
      <c r="A152" s="44" t="s">
        <v>444</v>
      </c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6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</row>
    <row r="153" spans="1:46" s="21" customFormat="1" ht="124.5" customHeight="1" x14ac:dyDescent="0.25">
      <c r="A153" s="16" t="s">
        <v>11</v>
      </c>
      <c r="B153" s="17" t="s">
        <v>449</v>
      </c>
      <c r="C153" s="18"/>
      <c r="D153" s="18"/>
      <c r="E153" s="18"/>
      <c r="F153" s="18">
        <v>35</v>
      </c>
      <c r="G153" s="18"/>
      <c r="H153" s="18" t="s">
        <v>450</v>
      </c>
      <c r="I153" s="18" t="s">
        <v>472</v>
      </c>
      <c r="J153" s="18">
        <v>12.7</v>
      </c>
      <c r="K153" s="18">
        <v>13.6</v>
      </c>
      <c r="L153" s="18">
        <f>SUM(L154:L164)</f>
        <v>2.0910000000000002</v>
      </c>
      <c r="M153" s="18">
        <f t="shared" ref="M153:O153" si="94">SUM(M154:M164)</f>
        <v>0.73399999999999999</v>
      </c>
      <c r="N153" s="18">
        <f t="shared" si="94"/>
        <v>1.4999999999999999E-2</v>
      </c>
      <c r="O153" s="18">
        <f t="shared" si="94"/>
        <v>2.84</v>
      </c>
      <c r="P153" s="18" t="s">
        <v>42</v>
      </c>
      <c r="Q153" s="18"/>
      <c r="R153" s="18"/>
      <c r="S153" s="18"/>
      <c r="T153" s="18"/>
      <c r="U153" s="18"/>
      <c r="V153" s="37">
        <f>O153/K153*100</f>
        <v>20.882352941176471</v>
      </c>
      <c r="W153" s="18">
        <f>SUM(W154:W164)</f>
        <v>10.004999999999999</v>
      </c>
      <c r="X153" s="20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</row>
    <row r="154" spans="1:46" s="21" customFormat="1" ht="91.5" customHeight="1" x14ac:dyDescent="0.25">
      <c r="A154" s="16" t="s">
        <v>12</v>
      </c>
      <c r="B154" s="22" t="s">
        <v>301</v>
      </c>
      <c r="C154" s="18">
        <v>2.5</v>
      </c>
      <c r="D154" s="18">
        <v>1</v>
      </c>
      <c r="E154" s="18"/>
      <c r="F154" s="18">
        <v>35</v>
      </c>
      <c r="G154" s="28" t="s">
        <v>445</v>
      </c>
      <c r="H154" s="18" t="s">
        <v>30</v>
      </c>
      <c r="I154" s="18">
        <v>16.7</v>
      </c>
      <c r="J154" s="18">
        <v>16</v>
      </c>
      <c r="K154" s="18">
        <v>17.2</v>
      </c>
      <c r="L154" s="18">
        <v>5.2999999999999999E-2</v>
      </c>
      <c r="M154" s="18">
        <v>8.9999999999999993E-3</v>
      </c>
      <c r="N154" s="18">
        <v>0</v>
      </c>
      <c r="O154" s="19">
        <f>SUM(L154:N154)</f>
        <v>6.2E-2</v>
      </c>
      <c r="P154" s="27" t="s">
        <v>306</v>
      </c>
      <c r="Q154" s="19">
        <f>MIN(C154:E154)</f>
        <v>1</v>
      </c>
      <c r="R154" s="18"/>
      <c r="S154" s="18"/>
      <c r="T154" s="18"/>
      <c r="U154" s="19">
        <f t="shared" ref="U154:U164" si="95">((O154-N154)/Q154)*100</f>
        <v>6.2</v>
      </c>
      <c r="V154" s="37">
        <f t="shared" ref="V154:V157" si="96">O154/K154*100+V155</f>
        <v>15.171238030095758</v>
      </c>
      <c r="W154" s="23">
        <f t="shared" ref="W154:W164" si="97">Q154-(O154-N154)</f>
        <v>0.93799999999999994</v>
      </c>
      <c r="X154" s="20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</row>
    <row r="155" spans="1:46" s="21" customFormat="1" ht="63.75" customHeight="1" x14ac:dyDescent="0.25">
      <c r="A155" s="16" t="s">
        <v>13</v>
      </c>
      <c r="B155" s="22" t="s">
        <v>302</v>
      </c>
      <c r="C155" s="18">
        <v>1</v>
      </c>
      <c r="D155" s="18">
        <v>1.6</v>
      </c>
      <c r="E155" s="18"/>
      <c r="F155" s="18">
        <v>35</v>
      </c>
      <c r="G155" s="28" t="s">
        <v>446</v>
      </c>
      <c r="H155" s="18" t="s">
        <v>42</v>
      </c>
      <c r="I155" s="18">
        <v>34.65</v>
      </c>
      <c r="J155" s="24" t="s">
        <v>43</v>
      </c>
      <c r="K155" s="18">
        <v>13.6</v>
      </c>
      <c r="L155" s="18">
        <v>7.0999999999999994E-2</v>
      </c>
      <c r="M155" s="18">
        <v>1.7999999999999999E-2</v>
      </c>
      <c r="N155" s="18">
        <v>1.4999999999999999E-2</v>
      </c>
      <c r="O155" s="19">
        <f t="shared" ref="O155:O158" si="98">SUM(L155:N155)</f>
        <v>0.104</v>
      </c>
      <c r="P155" s="27" t="s">
        <v>307</v>
      </c>
      <c r="Q155" s="19">
        <f t="shared" ref="Q155:Q158" si="99">MIN(C155:E155)</f>
        <v>1</v>
      </c>
      <c r="R155" s="18"/>
      <c r="S155" s="18"/>
      <c r="T155" s="18"/>
      <c r="U155" s="19">
        <f t="shared" si="95"/>
        <v>8.9</v>
      </c>
      <c r="V155" s="37">
        <f t="shared" si="96"/>
        <v>14.810772913816688</v>
      </c>
      <c r="W155" s="23">
        <f t="shared" si="97"/>
        <v>0.91100000000000003</v>
      </c>
      <c r="X155" s="20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</row>
    <row r="156" spans="1:46" s="21" customFormat="1" ht="61.5" customHeight="1" x14ac:dyDescent="0.25">
      <c r="A156" s="16" t="s">
        <v>14</v>
      </c>
      <c r="B156" s="22" t="s">
        <v>303</v>
      </c>
      <c r="C156" s="18">
        <v>0.63</v>
      </c>
      <c r="D156" s="18"/>
      <c r="E156" s="18"/>
      <c r="F156" s="18">
        <v>35</v>
      </c>
      <c r="G156" s="28" t="s">
        <v>411</v>
      </c>
      <c r="H156" s="18" t="s">
        <v>42</v>
      </c>
      <c r="I156" s="18">
        <v>4</v>
      </c>
      <c r="J156" s="18">
        <v>12.7</v>
      </c>
      <c r="K156" s="18">
        <v>13.6</v>
      </c>
      <c r="L156" s="18">
        <v>0.01</v>
      </c>
      <c r="M156" s="18">
        <v>0</v>
      </c>
      <c r="N156" s="18">
        <v>0</v>
      </c>
      <c r="O156" s="19">
        <f t="shared" si="98"/>
        <v>0.01</v>
      </c>
      <c r="P156" s="18" t="s">
        <v>42</v>
      </c>
      <c r="Q156" s="19">
        <f t="shared" si="99"/>
        <v>0.63</v>
      </c>
      <c r="R156" s="18"/>
      <c r="S156" s="18"/>
      <c r="T156" s="18"/>
      <c r="U156" s="37">
        <f t="shared" si="95"/>
        <v>1.5873015873015872</v>
      </c>
      <c r="V156" s="37">
        <f t="shared" si="96"/>
        <v>14.046067031463748</v>
      </c>
      <c r="W156" s="23">
        <f t="shared" si="97"/>
        <v>0.62</v>
      </c>
      <c r="X156" s="20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</row>
    <row r="157" spans="1:46" s="21" customFormat="1" ht="65.25" customHeight="1" x14ac:dyDescent="0.25">
      <c r="A157" s="16" t="s">
        <v>29</v>
      </c>
      <c r="B157" s="22"/>
      <c r="C157" s="18"/>
      <c r="D157" s="18"/>
      <c r="E157" s="18"/>
      <c r="F157" s="18">
        <v>35</v>
      </c>
      <c r="G157" s="28" t="s">
        <v>412</v>
      </c>
      <c r="H157" s="18" t="s">
        <v>42</v>
      </c>
      <c r="I157" s="18">
        <v>6.4</v>
      </c>
      <c r="J157" s="18">
        <v>12.7</v>
      </c>
      <c r="K157" s="18">
        <v>13.6</v>
      </c>
      <c r="L157" s="18">
        <v>0</v>
      </c>
      <c r="M157" s="18">
        <v>0</v>
      </c>
      <c r="N157" s="18">
        <v>0</v>
      </c>
      <c r="O157" s="19">
        <f t="shared" si="98"/>
        <v>0</v>
      </c>
      <c r="P157" s="18" t="s">
        <v>42</v>
      </c>
      <c r="Q157" s="19">
        <f t="shared" si="99"/>
        <v>0</v>
      </c>
      <c r="R157" s="18"/>
      <c r="S157" s="18"/>
      <c r="T157" s="18"/>
      <c r="U157" s="19"/>
      <c r="V157" s="37">
        <f t="shared" si="96"/>
        <v>13.972537619699041</v>
      </c>
      <c r="W157" s="23">
        <f t="shared" si="97"/>
        <v>0</v>
      </c>
      <c r="X157" s="20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</row>
    <row r="158" spans="1:46" s="21" customFormat="1" ht="62.25" customHeight="1" x14ac:dyDescent="0.25">
      <c r="A158" s="16" t="s">
        <v>31</v>
      </c>
      <c r="B158" s="22" t="s">
        <v>261</v>
      </c>
      <c r="C158" s="18">
        <v>1.6</v>
      </c>
      <c r="D158" s="18">
        <v>1.6</v>
      </c>
      <c r="E158" s="18"/>
      <c r="F158" s="18">
        <v>35</v>
      </c>
      <c r="G158" s="28" t="s">
        <v>304</v>
      </c>
      <c r="H158" s="18" t="s">
        <v>42</v>
      </c>
      <c r="I158" s="30" t="s">
        <v>305</v>
      </c>
      <c r="J158" s="18">
        <v>12.7</v>
      </c>
      <c r="K158" s="18">
        <v>13.6</v>
      </c>
      <c r="L158" s="18">
        <v>0.14199999999999999</v>
      </c>
      <c r="M158" s="18">
        <v>1.9E-2</v>
      </c>
      <c r="N158" s="18">
        <v>0</v>
      </c>
      <c r="O158" s="19">
        <f t="shared" si="98"/>
        <v>0.16099999999999998</v>
      </c>
      <c r="P158" s="27" t="s">
        <v>308</v>
      </c>
      <c r="Q158" s="19">
        <f t="shared" si="99"/>
        <v>1.6</v>
      </c>
      <c r="R158" s="18"/>
      <c r="S158" s="18"/>
      <c r="T158" s="18"/>
      <c r="U158" s="37">
        <f t="shared" si="95"/>
        <v>10.062499999999998</v>
      </c>
      <c r="V158" s="37">
        <f t="shared" ref="V158:V163" si="100">O158/K158*100+V159</f>
        <v>13.972537619699041</v>
      </c>
      <c r="W158" s="23">
        <f t="shared" si="97"/>
        <v>1.4390000000000001</v>
      </c>
      <c r="X158" s="20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</row>
    <row r="159" spans="1:46" s="21" customFormat="1" ht="59.25" customHeight="1" x14ac:dyDescent="0.25">
      <c r="A159" s="16" t="s">
        <v>33</v>
      </c>
      <c r="B159" s="22"/>
      <c r="C159" s="18"/>
      <c r="D159" s="18"/>
      <c r="E159" s="18"/>
      <c r="F159" s="18">
        <v>35</v>
      </c>
      <c r="G159" s="28" t="s">
        <v>262</v>
      </c>
      <c r="H159" s="18" t="s">
        <v>41</v>
      </c>
      <c r="I159" s="18">
        <v>34.090000000000003</v>
      </c>
      <c r="J159" s="18">
        <v>20</v>
      </c>
      <c r="K159" s="18">
        <v>21.5</v>
      </c>
      <c r="L159" s="18">
        <v>0</v>
      </c>
      <c r="M159" s="18">
        <v>0</v>
      </c>
      <c r="N159" s="18">
        <v>0</v>
      </c>
      <c r="O159" s="19">
        <f>SUM(L159:N159)</f>
        <v>0</v>
      </c>
      <c r="P159" s="18" t="s">
        <v>490</v>
      </c>
      <c r="Q159" s="19">
        <f>MIN(C159:E159)</f>
        <v>0</v>
      </c>
      <c r="R159" s="18"/>
      <c r="S159" s="18"/>
      <c r="T159" s="18"/>
      <c r="U159" s="19">
        <v>0</v>
      </c>
      <c r="V159" s="37">
        <f t="shared" si="100"/>
        <v>12.788714090287277</v>
      </c>
      <c r="W159" s="23">
        <f>Q159-(O159-N159)</f>
        <v>0</v>
      </c>
      <c r="X159" s="20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</row>
    <row r="160" spans="1:46" s="21" customFormat="1" ht="106.5" customHeight="1" x14ac:dyDescent="0.25">
      <c r="A160" s="16" t="s">
        <v>34</v>
      </c>
      <c r="B160" s="22" t="s">
        <v>255</v>
      </c>
      <c r="C160" s="18">
        <v>1.6</v>
      </c>
      <c r="D160" s="18">
        <v>1</v>
      </c>
      <c r="E160" s="18"/>
      <c r="F160" s="18">
        <v>35</v>
      </c>
      <c r="G160" s="28" t="s">
        <v>260</v>
      </c>
      <c r="H160" s="18" t="s">
        <v>30</v>
      </c>
      <c r="I160" s="24" t="s">
        <v>266</v>
      </c>
      <c r="J160" s="18">
        <v>16</v>
      </c>
      <c r="K160" s="18">
        <v>17.2</v>
      </c>
      <c r="L160" s="18">
        <v>9.8000000000000004E-2</v>
      </c>
      <c r="M160" s="18">
        <v>0</v>
      </c>
      <c r="N160" s="18">
        <v>0</v>
      </c>
      <c r="O160" s="19">
        <f>SUM(L160:N160)</f>
        <v>9.8000000000000004E-2</v>
      </c>
      <c r="P160" s="27" t="s">
        <v>272</v>
      </c>
      <c r="Q160" s="19">
        <f>MIN(C160:E160)</f>
        <v>1</v>
      </c>
      <c r="R160" s="18"/>
      <c r="S160" s="18"/>
      <c r="T160" s="18"/>
      <c r="U160" s="19">
        <f>((O160-N160)/Q160)*100</f>
        <v>9.8000000000000007</v>
      </c>
      <c r="V160" s="37">
        <f t="shared" si="100"/>
        <v>12.788714090287277</v>
      </c>
      <c r="W160" s="23">
        <f>Q160-(O160-N160)</f>
        <v>0.90200000000000002</v>
      </c>
      <c r="X160" s="20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</row>
    <row r="161" spans="1:46" s="21" customFormat="1" ht="50.25" customHeight="1" x14ac:dyDescent="0.25">
      <c r="A161" s="16" t="s">
        <v>44</v>
      </c>
      <c r="B161" s="22" t="s">
        <v>263</v>
      </c>
      <c r="C161" s="19">
        <v>1.6</v>
      </c>
      <c r="D161" s="19">
        <v>1.6</v>
      </c>
      <c r="E161" s="19"/>
      <c r="F161" s="19">
        <v>35</v>
      </c>
      <c r="G161" s="28" t="s">
        <v>264</v>
      </c>
      <c r="H161" s="18" t="s">
        <v>41</v>
      </c>
      <c r="I161" s="18">
        <v>6.86</v>
      </c>
      <c r="J161" s="19">
        <v>20</v>
      </c>
      <c r="K161" s="19">
        <v>21.5</v>
      </c>
      <c r="L161" s="19">
        <v>5.2999999999999999E-2</v>
      </c>
      <c r="M161" s="19">
        <v>0.24399999999999999</v>
      </c>
      <c r="N161" s="19">
        <v>0</v>
      </c>
      <c r="O161" s="19">
        <f t="shared" ref="O161:O164" si="101">SUM(L161:N161)</f>
        <v>0.29699999999999999</v>
      </c>
      <c r="P161" s="27" t="s">
        <v>274</v>
      </c>
      <c r="Q161" s="19">
        <f t="shared" ref="Q161:Q164" si="102">MIN(C161:E161)</f>
        <v>1.6</v>
      </c>
      <c r="R161" s="19"/>
      <c r="S161" s="19"/>
      <c r="T161" s="19"/>
      <c r="U161" s="37">
        <f t="shared" si="95"/>
        <v>18.5625</v>
      </c>
      <c r="V161" s="37">
        <f t="shared" si="100"/>
        <v>12.218946648426812</v>
      </c>
      <c r="W161" s="23">
        <f t="shared" si="97"/>
        <v>1.3030000000000002</v>
      </c>
      <c r="X161" s="20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</row>
    <row r="162" spans="1:46" s="21" customFormat="1" ht="105" customHeight="1" x14ac:dyDescent="0.25">
      <c r="A162" s="16" t="s">
        <v>48</v>
      </c>
      <c r="B162" s="22" t="s">
        <v>254</v>
      </c>
      <c r="C162" s="19">
        <v>1.6</v>
      </c>
      <c r="D162" s="19">
        <v>1</v>
      </c>
      <c r="E162" s="19"/>
      <c r="F162" s="19">
        <v>35</v>
      </c>
      <c r="G162" s="29" t="s">
        <v>265</v>
      </c>
      <c r="H162" s="25" t="s">
        <v>32</v>
      </c>
      <c r="I162" s="18" t="s">
        <v>267</v>
      </c>
      <c r="J162" s="19">
        <v>12.7</v>
      </c>
      <c r="K162" s="19">
        <v>13.6</v>
      </c>
      <c r="L162" s="19">
        <v>0.26700000000000002</v>
      </c>
      <c r="M162" s="19">
        <v>0.111</v>
      </c>
      <c r="N162" s="26">
        <v>0</v>
      </c>
      <c r="O162" s="19">
        <f t="shared" si="101"/>
        <v>0.378</v>
      </c>
      <c r="P162" s="18" t="s">
        <v>448</v>
      </c>
      <c r="Q162" s="19">
        <f t="shared" si="102"/>
        <v>1</v>
      </c>
      <c r="R162" s="19"/>
      <c r="S162" s="19"/>
      <c r="T162" s="19"/>
      <c r="U162" s="19">
        <f t="shared" si="95"/>
        <v>37.799999999999997</v>
      </c>
      <c r="V162" s="37">
        <f t="shared" si="100"/>
        <v>10.837551299589602</v>
      </c>
      <c r="W162" s="23">
        <f t="shared" si="97"/>
        <v>0.622</v>
      </c>
      <c r="X162" s="20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</row>
    <row r="163" spans="1:46" s="21" customFormat="1" ht="72" customHeight="1" x14ac:dyDescent="0.25">
      <c r="A163" s="16" t="s">
        <v>49</v>
      </c>
      <c r="B163" s="22" t="s">
        <v>465</v>
      </c>
      <c r="C163" s="19">
        <v>1</v>
      </c>
      <c r="D163" s="19"/>
      <c r="E163" s="19"/>
      <c r="F163" s="19">
        <v>35</v>
      </c>
      <c r="G163" s="29" t="s">
        <v>466</v>
      </c>
      <c r="H163" s="25" t="s">
        <v>30</v>
      </c>
      <c r="I163" s="18">
        <v>0.6</v>
      </c>
      <c r="J163" s="19">
        <v>16</v>
      </c>
      <c r="K163" s="19">
        <v>17.2</v>
      </c>
      <c r="L163" s="19">
        <v>0.01</v>
      </c>
      <c r="M163" s="19">
        <v>0</v>
      </c>
      <c r="N163" s="26">
        <v>0</v>
      </c>
      <c r="O163" s="19">
        <f t="shared" si="101"/>
        <v>0.01</v>
      </c>
      <c r="P163" s="18" t="s">
        <v>30</v>
      </c>
      <c r="Q163" s="19">
        <v>1</v>
      </c>
      <c r="R163" s="19"/>
      <c r="S163" s="19"/>
      <c r="T163" s="19"/>
      <c r="U163" s="19">
        <f t="shared" si="95"/>
        <v>1</v>
      </c>
      <c r="V163" s="37">
        <f t="shared" si="100"/>
        <v>8.0581395348837201</v>
      </c>
      <c r="W163" s="23">
        <f t="shared" si="97"/>
        <v>0.99</v>
      </c>
      <c r="X163" s="20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</row>
    <row r="164" spans="1:46" s="21" customFormat="1" ht="233.25" customHeight="1" x14ac:dyDescent="0.25">
      <c r="A164" s="16" t="s">
        <v>218</v>
      </c>
      <c r="B164" s="22" t="s">
        <v>251</v>
      </c>
      <c r="C164" s="19">
        <v>4</v>
      </c>
      <c r="D164" s="19">
        <v>4</v>
      </c>
      <c r="E164" s="19"/>
      <c r="F164" s="19">
        <v>35</v>
      </c>
      <c r="G164" s="29" t="s">
        <v>443</v>
      </c>
      <c r="H164" s="25" t="s">
        <v>41</v>
      </c>
      <c r="I164" s="18">
        <v>3.3</v>
      </c>
      <c r="J164" s="19">
        <v>20</v>
      </c>
      <c r="K164" s="19">
        <v>21.5</v>
      </c>
      <c r="L164" s="19">
        <v>1.387</v>
      </c>
      <c r="M164" s="19">
        <v>0.33300000000000002</v>
      </c>
      <c r="N164" s="26">
        <v>0</v>
      </c>
      <c r="O164" s="19">
        <f t="shared" si="101"/>
        <v>1.72</v>
      </c>
      <c r="P164" s="18" t="s">
        <v>447</v>
      </c>
      <c r="Q164" s="19">
        <f t="shared" si="102"/>
        <v>4</v>
      </c>
      <c r="R164" s="19"/>
      <c r="S164" s="19"/>
      <c r="T164" s="19"/>
      <c r="U164" s="19">
        <f t="shared" si="95"/>
        <v>43</v>
      </c>
      <c r="V164" s="37">
        <f>O164/K164*100</f>
        <v>8</v>
      </c>
      <c r="W164" s="23">
        <f t="shared" si="97"/>
        <v>2.2800000000000002</v>
      </c>
      <c r="X164" s="20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</row>
    <row r="165" spans="1:46" s="1" customFormat="1" ht="34.5" customHeight="1" x14ac:dyDescent="0.25">
      <c r="A165" s="44" t="s">
        <v>309</v>
      </c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6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</row>
    <row r="166" spans="1:46" s="21" customFormat="1" ht="121.5" customHeight="1" x14ac:dyDescent="0.25">
      <c r="A166" s="16" t="s">
        <v>11</v>
      </c>
      <c r="B166" s="17" t="s">
        <v>310</v>
      </c>
      <c r="C166" s="18"/>
      <c r="D166" s="18"/>
      <c r="E166" s="18"/>
      <c r="F166" s="18">
        <v>35</v>
      </c>
      <c r="G166" s="18"/>
      <c r="H166" s="18" t="s">
        <v>41</v>
      </c>
      <c r="I166" s="18">
        <v>31.2</v>
      </c>
      <c r="J166" s="18">
        <v>20</v>
      </c>
      <c r="K166" s="18">
        <v>21.5</v>
      </c>
      <c r="L166" s="18">
        <f>SUM(L167:L167)</f>
        <v>0.124</v>
      </c>
      <c r="M166" s="18">
        <f>SUM(M167:M167)</f>
        <v>1.4999999999999999E-2</v>
      </c>
      <c r="N166" s="18">
        <f>SUM(N167:N167)</f>
        <v>0</v>
      </c>
      <c r="O166" s="18">
        <f>SUM(O167:O167)</f>
        <v>0.13900000000000001</v>
      </c>
      <c r="P166" s="27" t="s">
        <v>313</v>
      </c>
      <c r="Q166" s="18"/>
      <c r="R166" s="18"/>
      <c r="S166" s="18"/>
      <c r="T166" s="18"/>
      <c r="U166" s="18"/>
      <c r="V166" s="37">
        <f>O166/K166*100</f>
        <v>0.6465116279069768</v>
      </c>
      <c r="W166" s="18">
        <f>SUM(W167:W167)</f>
        <v>1.4610000000000001</v>
      </c>
      <c r="X166" s="20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</row>
    <row r="167" spans="1:46" s="21" customFormat="1" ht="66.75" customHeight="1" x14ac:dyDescent="0.25">
      <c r="A167" s="16" t="s">
        <v>12</v>
      </c>
      <c r="B167" s="22" t="s">
        <v>311</v>
      </c>
      <c r="C167" s="18">
        <v>2.5</v>
      </c>
      <c r="D167" s="18">
        <v>1.6</v>
      </c>
      <c r="E167" s="18"/>
      <c r="F167" s="18">
        <v>35</v>
      </c>
      <c r="G167" s="28" t="s">
        <v>312</v>
      </c>
      <c r="H167" s="18" t="s">
        <v>41</v>
      </c>
      <c r="I167" s="18">
        <v>31.2</v>
      </c>
      <c r="J167" s="18">
        <v>20</v>
      </c>
      <c r="K167" s="18">
        <v>21.5</v>
      </c>
      <c r="L167" s="18">
        <v>0.124</v>
      </c>
      <c r="M167" s="18">
        <v>1.4999999999999999E-2</v>
      </c>
      <c r="N167" s="18">
        <v>0</v>
      </c>
      <c r="O167" s="19">
        <f>SUM(L167:N167)</f>
        <v>0.13900000000000001</v>
      </c>
      <c r="P167" s="27" t="s">
        <v>314</v>
      </c>
      <c r="Q167" s="19">
        <f>MIN(C167:E167)</f>
        <v>1.6</v>
      </c>
      <c r="R167" s="18"/>
      <c r="S167" s="18"/>
      <c r="T167" s="18"/>
      <c r="U167" s="19">
        <f t="shared" ref="U167" si="103">((O167-N167)/Q167)*100</f>
        <v>8.6875</v>
      </c>
      <c r="V167" s="37">
        <f>O167/K167*100</f>
        <v>0.6465116279069768</v>
      </c>
      <c r="W167" s="23">
        <f t="shared" ref="W167" si="104">Q167-(O167-N167)</f>
        <v>1.4610000000000001</v>
      </c>
      <c r="X167" s="20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</row>
    <row r="168" spans="1:46" s="1" customFormat="1" ht="34.5" customHeight="1" x14ac:dyDescent="0.25">
      <c r="A168" s="44" t="s">
        <v>315</v>
      </c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6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</row>
    <row r="169" spans="1:46" s="21" customFormat="1" ht="84.75" customHeight="1" x14ac:dyDescent="0.25">
      <c r="A169" s="16" t="s">
        <v>11</v>
      </c>
      <c r="B169" s="17" t="s">
        <v>316</v>
      </c>
      <c r="C169" s="18"/>
      <c r="D169" s="18"/>
      <c r="E169" s="18"/>
      <c r="F169" s="18">
        <v>35</v>
      </c>
      <c r="G169" s="18"/>
      <c r="H169" s="18" t="s">
        <v>38</v>
      </c>
      <c r="I169" s="18" t="s">
        <v>336</v>
      </c>
      <c r="J169" s="18">
        <v>16</v>
      </c>
      <c r="K169" s="18">
        <v>17.2</v>
      </c>
      <c r="L169" s="18">
        <f t="shared" ref="L169:M169" si="105">SUM(L170:L178)</f>
        <v>2.0069999999999997</v>
      </c>
      <c r="M169" s="18">
        <f t="shared" si="105"/>
        <v>1.92</v>
      </c>
      <c r="N169" s="18">
        <f t="shared" ref="N169" si="106">SUM(N170:N178)</f>
        <v>0.88900000000000001</v>
      </c>
      <c r="O169" s="18">
        <f>SUM(O170:O178)</f>
        <v>4.8160000000000007</v>
      </c>
      <c r="P169" s="18" t="s">
        <v>30</v>
      </c>
      <c r="Q169" s="18"/>
      <c r="R169" s="18"/>
      <c r="S169" s="18"/>
      <c r="T169" s="18"/>
      <c r="U169" s="18"/>
      <c r="V169" s="37">
        <f>O169/K169*100</f>
        <v>28.000000000000004</v>
      </c>
      <c r="W169" s="18">
        <f>SUM(W170:W178)</f>
        <v>10.603000000000002</v>
      </c>
      <c r="X169" s="20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</row>
    <row r="170" spans="1:46" s="21" customFormat="1" ht="61.5" customHeight="1" x14ac:dyDescent="0.25">
      <c r="A170" s="16" t="s">
        <v>12</v>
      </c>
      <c r="B170" s="22" t="s">
        <v>317</v>
      </c>
      <c r="C170" s="18">
        <v>1.6</v>
      </c>
      <c r="D170" s="18">
        <v>1.8</v>
      </c>
      <c r="E170" s="18"/>
      <c r="F170" s="18">
        <v>35</v>
      </c>
      <c r="G170" s="28" t="s">
        <v>318</v>
      </c>
      <c r="H170" s="18" t="s">
        <v>30</v>
      </c>
      <c r="I170" s="18">
        <v>42.4</v>
      </c>
      <c r="J170" s="18">
        <v>16</v>
      </c>
      <c r="K170" s="18">
        <v>17.2</v>
      </c>
      <c r="L170" s="18">
        <v>9.2999999999999999E-2</v>
      </c>
      <c r="M170" s="18">
        <v>1.4999999999999999E-2</v>
      </c>
      <c r="N170" s="18">
        <v>0</v>
      </c>
      <c r="O170" s="19">
        <f>SUM(L170:N170)</f>
        <v>0.108</v>
      </c>
      <c r="P170" s="27" t="s">
        <v>337</v>
      </c>
      <c r="Q170" s="19">
        <f>MIN(C170:E170)</f>
        <v>1.6</v>
      </c>
      <c r="R170" s="18"/>
      <c r="S170" s="18"/>
      <c r="T170" s="18"/>
      <c r="U170" s="37">
        <f t="shared" ref="U170:U177" si="107">((O170-N170)/Q170)*100</f>
        <v>6.7499999999999991</v>
      </c>
      <c r="V170" s="37">
        <f t="shared" ref="V170:V175" si="108">O170/K170*100+V171</f>
        <v>28.132352941176471</v>
      </c>
      <c r="W170" s="23">
        <f t="shared" ref="W170:W178" si="109">Q170-(O170-N170)</f>
        <v>1.492</v>
      </c>
      <c r="X170" s="20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</row>
    <row r="171" spans="1:46" s="21" customFormat="1" ht="105.75" customHeight="1" x14ac:dyDescent="0.25">
      <c r="A171" s="16" t="s">
        <v>13</v>
      </c>
      <c r="B171" s="22" t="s">
        <v>319</v>
      </c>
      <c r="C171" s="18">
        <v>1.6</v>
      </c>
      <c r="D171" s="18">
        <v>2.5</v>
      </c>
      <c r="E171" s="18"/>
      <c r="F171" s="18">
        <v>35</v>
      </c>
      <c r="G171" s="28" t="s">
        <v>320</v>
      </c>
      <c r="H171" s="18" t="s">
        <v>30</v>
      </c>
      <c r="I171" s="18">
        <v>11.73</v>
      </c>
      <c r="J171" s="24" t="s">
        <v>46</v>
      </c>
      <c r="K171" s="18">
        <v>17.2</v>
      </c>
      <c r="L171" s="18">
        <v>0.42699999999999999</v>
      </c>
      <c r="M171" s="18">
        <v>2.1999999999999999E-2</v>
      </c>
      <c r="N171" s="18">
        <v>0</v>
      </c>
      <c r="O171" s="19">
        <f t="shared" ref="O171:O178" si="110">SUM(L171:N171)</f>
        <v>0.44900000000000001</v>
      </c>
      <c r="P171" s="27" t="s">
        <v>338</v>
      </c>
      <c r="Q171" s="19">
        <f t="shared" ref="Q171:Q178" si="111">MIN(C171:E171)</f>
        <v>1.6</v>
      </c>
      <c r="R171" s="18"/>
      <c r="S171" s="18"/>
      <c r="T171" s="18"/>
      <c r="U171" s="37">
        <f t="shared" si="107"/>
        <v>28.0625</v>
      </c>
      <c r="V171" s="37">
        <f t="shared" si="108"/>
        <v>27.504445964432286</v>
      </c>
      <c r="W171" s="23">
        <f t="shared" si="109"/>
        <v>1.151</v>
      </c>
      <c r="X171" s="20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</row>
    <row r="172" spans="1:46" s="21" customFormat="1" ht="61.5" customHeight="1" x14ac:dyDescent="0.25">
      <c r="A172" s="16" t="s">
        <v>14</v>
      </c>
      <c r="B172" s="22" t="s">
        <v>321</v>
      </c>
      <c r="C172" s="18">
        <v>1.6</v>
      </c>
      <c r="D172" s="18">
        <v>2.5</v>
      </c>
      <c r="E172" s="18"/>
      <c r="F172" s="18">
        <v>35</v>
      </c>
      <c r="G172" s="28" t="s">
        <v>322</v>
      </c>
      <c r="H172" s="18" t="s">
        <v>30</v>
      </c>
      <c r="I172" s="18">
        <v>19.899999999999999</v>
      </c>
      <c r="J172" s="18">
        <v>16</v>
      </c>
      <c r="K172" s="18">
        <v>17.2</v>
      </c>
      <c r="L172" s="18">
        <v>0.20399999999999999</v>
      </c>
      <c r="M172" s="18">
        <v>4.0000000000000001E-3</v>
      </c>
      <c r="N172" s="18">
        <v>0</v>
      </c>
      <c r="O172" s="19">
        <f t="shared" si="110"/>
        <v>0.20799999999999999</v>
      </c>
      <c r="P172" s="27" t="s">
        <v>339</v>
      </c>
      <c r="Q172" s="19">
        <f t="shared" si="111"/>
        <v>1.6</v>
      </c>
      <c r="R172" s="18"/>
      <c r="S172" s="18"/>
      <c r="T172" s="18"/>
      <c r="U172" s="19">
        <f t="shared" si="107"/>
        <v>12.999999999999998</v>
      </c>
      <c r="V172" s="37">
        <f t="shared" si="108"/>
        <v>24.893980848153216</v>
      </c>
      <c r="W172" s="23">
        <f t="shared" si="109"/>
        <v>1.3920000000000001</v>
      </c>
      <c r="X172" s="20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</row>
    <row r="173" spans="1:46" s="21" customFormat="1" ht="107.25" customHeight="1" x14ac:dyDescent="0.25">
      <c r="A173" s="16" t="s">
        <v>29</v>
      </c>
      <c r="B173" s="22" t="s">
        <v>323</v>
      </c>
      <c r="C173" s="18">
        <v>1.6</v>
      </c>
      <c r="D173" s="18">
        <v>2.5</v>
      </c>
      <c r="E173" s="18"/>
      <c r="F173" s="18">
        <v>35</v>
      </c>
      <c r="G173" s="28" t="s">
        <v>324</v>
      </c>
      <c r="H173" s="18" t="s">
        <v>30</v>
      </c>
      <c r="I173" s="18">
        <v>13.36</v>
      </c>
      <c r="J173" s="18">
        <v>16</v>
      </c>
      <c r="K173" s="18">
        <v>17.2</v>
      </c>
      <c r="L173" s="18">
        <v>0.17799999999999999</v>
      </c>
      <c r="M173" s="18">
        <v>1.2E-2</v>
      </c>
      <c r="N173" s="18">
        <v>0</v>
      </c>
      <c r="O173" s="19">
        <f t="shared" si="110"/>
        <v>0.19</v>
      </c>
      <c r="P173" s="27" t="s">
        <v>340</v>
      </c>
      <c r="Q173" s="19">
        <f t="shared" si="111"/>
        <v>1.6</v>
      </c>
      <c r="R173" s="18"/>
      <c r="S173" s="18"/>
      <c r="T173" s="18"/>
      <c r="U173" s="37">
        <f t="shared" si="107"/>
        <v>11.875</v>
      </c>
      <c r="V173" s="37">
        <f t="shared" si="108"/>
        <v>23.684678522571822</v>
      </c>
      <c r="W173" s="23">
        <f t="shared" si="109"/>
        <v>1.4100000000000001</v>
      </c>
      <c r="X173" s="20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</row>
    <row r="174" spans="1:46" s="21" customFormat="1" ht="63.75" customHeight="1" x14ac:dyDescent="0.25">
      <c r="A174" s="16" t="s">
        <v>31</v>
      </c>
      <c r="B174" s="22" t="s">
        <v>325</v>
      </c>
      <c r="C174" s="18">
        <v>1</v>
      </c>
      <c r="D174" s="18">
        <v>2.5</v>
      </c>
      <c r="E174" s="18"/>
      <c r="F174" s="18">
        <v>35</v>
      </c>
      <c r="G174" s="28" t="s">
        <v>326</v>
      </c>
      <c r="H174" s="18" t="s">
        <v>42</v>
      </c>
      <c r="I174" s="24" t="s">
        <v>327</v>
      </c>
      <c r="J174" s="18">
        <v>12.7</v>
      </c>
      <c r="K174" s="18">
        <v>13.6</v>
      </c>
      <c r="L174" s="18">
        <v>0.01</v>
      </c>
      <c r="M174" s="18">
        <v>0</v>
      </c>
      <c r="N174" s="18">
        <v>0</v>
      </c>
      <c r="O174" s="19">
        <f t="shared" si="110"/>
        <v>0.01</v>
      </c>
      <c r="P174" s="18" t="s">
        <v>42</v>
      </c>
      <c r="Q174" s="19">
        <f t="shared" si="111"/>
        <v>1</v>
      </c>
      <c r="R174" s="18"/>
      <c r="S174" s="18"/>
      <c r="T174" s="18"/>
      <c r="U174" s="19">
        <f t="shared" si="107"/>
        <v>1</v>
      </c>
      <c r="V174" s="37">
        <f t="shared" si="108"/>
        <v>22.580027359781123</v>
      </c>
      <c r="W174" s="23">
        <f t="shared" si="109"/>
        <v>0.99</v>
      </c>
      <c r="X174" s="20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</row>
    <row r="175" spans="1:46" s="21" customFormat="1" ht="61.5" customHeight="1" x14ac:dyDescent="0.25">
      <c r="A175" s="16" t="s">
        <v>33</v>
      </c>
      <c r="B175" s="22" t="s">
        <v>329</v>
      </c>
      <c r="C175" s="18">
        <v>0.63</v>
      </c>
      <c r="D175" s="18">
        <v>4</v>
      </c>
      <c r="E175" s="18">
        <v>4</v>
      </c>
      <c r="F175" s="18">
        <v>35</v>
      </c>
      <c r="G175" s="28" t="s">
        <v>330</v>
      </c>
      <c r="H175" s="18" t="s">
        <v>42</v>
      </c>
      <c r="I175" s="18">
        <v>1.66</v>
      </c>
      <c r="J175" s="18">
        <v>12.7</v>
      </c>
      <c r="K175" s="18">
        <v>13.6</v>
      </c>
      <c r="L175" s="18">
        <v>0.01</v>
      </c>
      <c r="M175" s="18">
        <v>0</v>
      </c>
      <c r="N175" s="18">
        <v>0</v>
      </c>
      <c r="O175" s="19">
        <f t="shared" si="110"/>
        <v>0.01</v>
      </c>
      <c r="P175" s="18" t="s">
        <v>42</v>
      </c>
      <c r="Q175" s="19">
        <f t="shared" si="111"/>
        <v>0.63</v>
      </c>
      <c r="R175" s="18"/>
      <c r="S175" s="18"/>
      <c r="T175" s="18"/>
      <c r="U175" s="37">
        <f t="shared" si="107"/>
        <v>1.5873015873015872</v>
      </c>
      <c r="V175" s="37">
        <f t="shared" si="108"/>
        <v>22.506497948016417</v>
      </c>
      <c r="W175" s="23">
        <f t="shared" si="109"/>
        <v>0.62</v>
      </c>
      <c r="X175" s="20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</row>
    <row r="176" spans="1:46" s="21" customFormat="1" ht="90.75" customHeight="1" x14ac:dyDescent="0.25">
      <c r="A176" s="16" t="s">
        <v>34</v>
      </c>
      <c r="B176" s="22" t="s">
        <v>328</v>
      </c>
      <c r="C176" s="19">
        <v>2.5</v>
      </c>
      <c r="D176" s="19"/>
      <c r="E176" s="19"/>
      <c r="F176" s="19">
        <v>35</v>
      </c>
      <c r="G176" s="28" t="s">
        <v>331</v>
      </c>
      <c r="H176" s="18" t="s">
        <v>42</v>
      </c>
      <c r="I176" s="18">
        <v>0.52</v>
      </c>
      <c r="J176" s="19">
        <v>12.7</v>
      </c>
      <c r="K176" s="19">
        <v>13.6</v>
      </c>
      <c r="L176" s="19">
        <v>3.5999999999999997E-2</v>
      </c>
      <c r="M176" s="19">
        <v>0.03</v>
      </c>
      <c r="N176" s="19">
        <v>0</v>
      </c>
      <c r="O176" s="19">
        <f t="shared" si="110"/>
        <v>6.6000000000000003E-2</v>
      </c>
      <c r="P176" s="27" t="s">
        <v>341</v>
      </c>
      <c r="Q176" s="19">
        <f t="shared" si="111"/>
        <v>2.5</v>
      </c>
      <c r="R176" s="19"/>
      <c r="S176" s="19"/>
      <c r="T176" s="19"/>
      <c r="U176" s="19">
        <f t="shared" si="107"/>
        <v>2.64</v>
      </c>
      <c r="V176" s="37">
        <f>O176/K176*100+V177</f>
        <v>22.43296853625171</v>
      </c>
      <c r="W176" s="23">
        <f t="shared" si="109"/>
        <v>2.4340000000000002</v>
      </c>
      <c r="X176" s="20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</row>
    <row r="177" spans="1:46" s="21" customFormat="1" ht="122.25" customHeight="1" x14ac:dyDescent="0.25">
      <c r="A177" s="16" t="s">
        <v>44</v>
      </c>
      <c r="B177" s="22" t="s">
        <v>332</v>
      </c>
      <c r="C177" s="19">
        <v>4</v>
      </c>
      <c r="D177" s="19">
        <v>4</v>
      </c>
      <c r="E177" s="19"/>
      <c r="F177" s="19">
        <v>35</v>
      </c>
      <c r="G177" s="29" t="s">
        <v>333</v>
      </c>
      <c r="H177" s="25" t="s">
        <v>30</v>
      </c>
      <c r="I177" s="18">
        <v>53.6</v>
      </c>
      <c r="J177" s="19">
        <v>16</v>
      </c>
      <c r="K177" s="19">
        <v>17.2</v>
      </c>
      <c r="L177" s="19">
        <v>1.0489999999999999</v>
      </c>
      <c r="M177" s="19">
        <v>1.837</v>
      </c>
      <c r="N177" s="26">
        <v>0.88900000000000001</v>
      </c>
      <c r="O177" s="19">
        <f t="shared" si="110"/>
        <v>3.7750000000000004</v>
      </c>
      <c r="P177" s="27" t="s">
        <v>342</v>
      </c>
      <c r="Q177" s="19">
        <f t="shared" si="111"/>
        <v>4</v>
      </c>
      <c r="R177" s="19"/>
      <c r="S177" s="19"/>
      <c r="T177" s="19"/>
      <c r="U177" s="19">
        <f t="shared" si="107"/>
        <v>72.150000000000006</v>
      </c>
      <c r="V177" s="37">
        <f>O177/K177*100+V178</f>
        <v>21.947674418604652</v>
      </c>
      <c r="W177" s="23">
        <f t="shared" si="109"/>
        <v>1.1139999999999999</v>
      </c>
      <c r="X177" s="20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</row>
    <row r="178" spans="1:46" s="21" customFormat="1" ht="27" customHeight="1" x14ac:dyDescent="0.25">
      <c r="A178" s="16" t="s">
        <v>335</v>
      </c>
      <c r="B178" s="22"/>
      <c r="C178" s="19"/>
      <c r="D178" s="19"/>
      <c r="E178" s="19"/>
      <c r="F178" s="19">
        <v>35</v>
      </c>
      <c r="G178" s="29" t="s">
        <v>334</v>
      </c>
      <c r="H178" s="25" t="s">
        <v>41</v>
      </c>
      <c r="I178" s="18">
        <v>5</v>
      </c>
      <c r="J178" s="19">
        <v>20</v>
      </c>
      <c r="K178" s="19">
        <v>21.5</v>
      </c>
      <c r="L178" s="19">
        <v>0</v>
      </c>
      <c r="M178" s="19">
        <v>0</v>
      </c>
      <c r="N178" s="26">
        <v>0</v>
      </c>
      <c r="O178" s="19">
        <f t="shared" si="110"/>
        <v>0</v>
      </c>
      <c r="P178" s="18" t="s">
        <v>41</v>
      </c>
      <c r="Q178" s="19">
        <f t="shared" si="111"/>
        <v>0</v>
      </c>
      <c r="R178" s="19"/>
      <c r="S178" s="19"/>
      <c r="T178" s="19"/>
      <c r="U178" s="19"/>
      <c r="V178" s="19">
        <f>O178/K178*100</f>
        <v>0</v>
      </c>
      <c r="W178" s="23">
        <f t="shared" si="109"/>
        <v>0</v>
      </c>
      <c r="X178" s="20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</row>
    <row r="179" spans="1:46" s="1" customFormat="1" ht="34.5" customHeight="1" x14ac:dyDescent="0.25">
      <c r="A179" s="44" t="s">
        <v>343</v>
      </c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6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</row>
    <row r="180" spans="1:46" s="21" customFormat="1" ht="122.25" customHeight="1" x14ac:dyDescent="0.25">
      <c r="A180" s="16" t="s">
        <v>11</v>
      </c>
      <c r="B180" s="17" t="s">
        <v>344</v>
      </c>
      <c r="C180" s="18"/>
      <c r="D180" s="18"/>
      <c r="E180" s="18"/>
      <c r="F180" s="18">
        <v>35</v>
      </c>
      <c r="G180" s="18"/>
      <c r="H180" s="18" t="s">
        <v>32</v>
      </c>
      <c r="I180" s="18" t="s">
        <v>358</v>
      </c>
      <c r="J180" s="18">
        <v>12.7</v>
      </c>
      <c r="K180" s="18">
        <v>13.6</v>
      </c>
      <c r="L180" s="18">
        <f t="shared" ref="L180:M180" si="112">SUM(L181:L188)</f>
        <v>0.58899999999999997</v>
      </c>
      <c r="M180" s="18">
        <f t="shared" si="112"/>
        <v>0.23200000000000001</v>
      </c>
      <c r="N180" s="18">
        <f t="shared" ref="N180" si="113">SUM(N181:N188)</f>
        <v>0</v>
      </c>
      <c r="O180" s="18">
        <f>SUM(O181:O188)</f>
        <v>0.82099999999999995</v>
      </c>
      <c r="P180" s="27" t="s">
        <v>359</v>
      </c>
      <c r="Q180" s="18"/>
      <c r="R180" s="18"/>
      <c r="S180" s="18"/>
      <c r="T180" s="18"/>
      <c r="U180" s="18"/>
      <c r="V180" s="37">
        <f>O180/K180*100</f>
        <v>6.0367647058823524</v>
      </c>
      <c r="W180" s="18">
        <f>SUM(W181:W188)</f>
        <v>8.2090000000000014</v>
      </c>
      <c r="X180" s="20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</row>
    <row r="181" spans="1:46" s="21" customFormat="1" ht="120" customHeight="1" x14ac:dyDescent="0.25">
      <c r="A181" s="16" t="s">
        <v>12</v>
      </c>
      <c r="B181" s="22" t="s">
        <v>345</v>
      </c>
      <c r="C181" s="18">
        <v>2.5</v>
      </c>
      <c r="D181" s="18">
        <v>1.6</v>
      </c>
      <c r="E181" s="18"/>
      <c r="F181" s="18">
        <v>35</v>
      </c>
      <c r="G181" s="28" t="s">
        <v>346</v>
      </c>
      <c r="H181" s="18" t="s">
        <v>30</v>
      </c>
      <c r="I181" s="18">
        <v>16.5</v>
      </c>
      <c r="J181" s="18">
        <v>16</v>
      </c>
      <c r="K181" s="18">
        <v>17.2</v>
      </c>
      <c r="L181" s="18">
        <v>0.17799999999999999</v>
      </c>
      <c r="M181" s="18">
        <v>0.01</v>
      </c>
      <c r="N181" s="18">
        <v>0</v>
      </c>
      <c r="O181" s="19">
        <f>SUM(L181:N181)</f>
        <v>0.188</v>
      </c>
      <c r="P181" s="27" t="s">
        <v>360</v>
      </c>
      <c r="Q181" s="19">
        <f>MIN(C181:E181)</f>
        <v>1.6</v>
      </c>
      <c r="R181" s="18"/>
      <c r="S181" s="18"/>
      <c r="T181" s="18"/>
      <c r="U181" s="19">
        <f t="shared" ref="U181:U187" si="114">((O181-N181)/Q181)*100</f>
        <v>11.75</v>
      </c>
      <c r="V181" s="37">
        <f t="shared" ref="V181:V187" si="115">O181/K181*100+V182</f>
        <v>5.4919630642954855</v>
      </c>
      <c r="W181" s="23">
        <f t="shared" ref="W181:W188" si="116">Q181-(O181-N181)</f>
        <v>1.4120000000000001</v>
      </c>
      <c r="X181" s="20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</row>
    <row r="182" spans="1:46" s="21" customFormat="1" ht="74.25" customHeight="1" x14ac:dyDescent="0.25">
      <c r="A182" s="16" t="s">
        <v>13</v>
      </c>
      <c r="B182" s="22" t="s">
        <v>347</v>
      </c>
      <c r="C182" s="18">
        <v>1</v>
      </c>
      <c r="D182" s="18">
        <v>1</v>
      </c>
      <c r="E182" s="18"/>
      <c r="F182" s="18">
        <v>35</v>
      </c>
      <c r="G182" s="28" t="s">
        <v>348</v>
      </c>
      <c r="H182" s="18" t="s">
        <v>30</v>
      </c>
      <c r="I182" s="18">
        <v>1.5</v>
      </c>
      <c r="J182" s="24" t="s">
        <v>46</v>
      </c>
      <c r="K182" s="18">
        <v>17.2</v>
      </c>
      <c r="L182" s="18">
        <v>0.01</v>
      </c>
      <c r="M182" s="18">
        <v>0</v>
      </c>
      <c r="N182" s="18">
        <v>0</v>
      </c>
      <c r="O182" s="19">
        <f t="shared" ref="O182:O188" si="117">SUM(L182:N182)</f>
        <v>0.01</v>
      </c>
      <c r="P182" s="18" t="s">
        <v>30</v>
      </c>
      <c r="Q182" s="19">
        <f t="shared" ref="Q182:Q188" si="118">MIN(C182:E182)</f>
        <v>1</v>
      </c>
      <c r="R182" s="18"/>
      <c r="S182" s="18"/>
      <c r="T182" s="18"/>
      <c r="U182" s="19">
        <f t="shared" si="114"/>
        <v>1</v>
      </c>
      <c r="V182" s="37">
        <f t="shared" si="115"/>
        <v>4.3989398084815319</v>
      </c>
      <c r="W182" s="23">
        <f t="shared" si="116"/>
        <v>0.99</v>
      </c>
      <c r="X182" s="20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</row>
    <row r="183" spans="1:46" s="21" customFormat="1" ht="94.5" customHeight="1" x14ac:dyDescent="0.25">
      <c r="A183" s="16" t="s">
        <v>14</v>
      </c>
      <c r="B183" s="22" t="s">
        <v>413</v>
      </c>
      <c r="C183" s="18">
        <v>0.63</v>
      </c>
      <c r="D183" s="18"/>
      <c r="E183" s="18"/>
      <c r="F183" s="18">
        <v>35</v>
      </c>
      <c r="G183" s="28" t="s">
        <v>414</v>
      </c>
      <c r="H183" s="18" t="s">
        <v>30</v>
      </c>
      <c r="I183" s="18"/>
      <c r="J183" s="18">
        <v>16</v>
      </c>
      <c r="K183" s="18">
        <v>17.2</v>
      </c>
      <c r="L183" s="18">
        <v>0.01</v>
      </c>
      <c r="M183" s="18">
        <v>0</v>
      </c>
      <c r="N183" s="18">
        <v>0</v>
      </c>
      <c r="O183" s="19">
        <f t="shared" si="117"/>
        <v>0.01</v>
      </c>
      <c r="P183" s="18" t="s">
        <v>30</v>
      </c>
      <c r="Q183" s="19">
        <f t="shared" si="118"/>
        <v>0.63</v>
      </c>
      <c r="R183" s="18"/>
      <c r="S183" s="18"/>
      <c r="T183" s="18"/>
      <c r="U183" s="37">
        <f t="shared" si="114"/>
        <v>1.5873015873015872</v>
      </c>
      <c r="V183" s="37">
        <f t="shared" si="115"/>
        <v>4.3408002735978108</v>
      </c>
      <c r="W183" s="23">
        <f t="shared" si="116"/>
        <v>0.62</v>
      </c>
      <c r="X183" s="20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</row>
    <row r="184" spans="1:46" s="21" customFormat="1" ht="105" customHeight="1" x14ac:dyDescent="0.25">
      <c r="A184" s="16" t="s">
        <v>29</v>
      </c>
      <c r="B184" s="22" t="s">
        <v>349</v>
      </c>
      <c r="C184" s="18">
        <v>1.6</v>
      </c>
      <c r="D184" s="18">
        <v>2.5</v>
      </c>
      <c r="E184" s="18"/>
      <c r="F184" s="18">
        <v>35</v>
      </c>
      <c r="G184" s="28" t="s">
        <v>350</v>
      </c>
      <c r="H184" s="18" t="s">
        <v>42</v>
      </c>
      <c r="I184" s="18">
        <v>10.199999999999999</v>
      </c>
      <c r="J184" s="18">
        <v>12.7</v>
      </c>
      <c r="K184" s="18">
        <v>13.6</v>
      </c>
      <c r="L184" s="18">
        <v>5.2999999999999999E-2</v>
      </c>
      <c r="M184" s="18">
        <v>0</v>
      </c>
      <c r="N184" s="18">
        <v>0</v>
      </c>
      <c r="O184" s="19">
        <f t="shared" si="117"/>
        <v>5.2999999999999999E-2</v>
      </c>
      <c r="P184" s="27" t="s">
        <v>361</v>
      </c>
      <c r="Q184" s="19">
        <f t="shared" si="118"/>
        <v>1.6</v>
      </c>
      <c r="R184" s="18"/>
      <c r="S184" s="18"/>
      <c r="T184" s="18"/>
      <c r="U184" s="37">
        <f t="shared" si="114"/>
        <v>3.3124999999999996</v>
      </c>
      <c r="V184" s="37">
        <f t="shared" si="115"/>
        <v>4.2826607387140898</v>
      </c>
      <c r="W184" s="23">
        <f t="shared" si="116"/>
        <v>1.5470000000000002</v>
      </c>
      <c r="X184" s="20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</row>
    <row r="185" spans="1:46" s="21" customFormat="1" ht="138.75" customHeight="1" x14ac:dyDescent="0.25">
      <c r="A185" s="16" t="s">
        <v>31</v>
      </c>
      <c r="B185" s="22" t="s">
        <v>351</v>
      </c>
      <c r="C185" s="18">
        <v>1.6</v>
      </c>
      <c r="D185" s="18">
        <v>1.6</v>
      </c>
      <c r="E185" s="18"/>
      <c r="F185" s="18">
        <v>35</v>
      </c>
      <c r="G185" s="28" t="s">
        <v>352</v>
      </c>
      <c r="H185" s="18" t="s">
        <v>42</v>
      </c>
      <c r="I185" s="24" t="s">
        <v>353</v>
      </c>
      <c r="J185" s="18">
        <v>12.7</v>
      </c>
      <c r="K185" s="18">
        <v>13.6</v>
      </c>
      <c r="L185" s="18">
        <v>8.8999999999999996E-2</v>
      </c>
      <c r="M185" s="18">
        <v>1.4999999999999999E-2</v>
      </c>
      <c r="N185" s="18">
        <v>0</v>
      </c>
      <c r="O185" s="19">
        <f t="shared" si="117"/>
        <v>0.104</v>
      </c>
      <c r="P185" s="27" t="s">
        <v>362</v>
      </c>
      <c r="Q185" s="19">
        <f t="shared" si="118"/>
        <v>1.6</v>
      </c>
      <c r="R185" s="18"/>
      <c r="S185" s="18"/>
      <c r="T185" s="18"/>
      <c r="U185" s="37">
        <f t="shared" si="114"/>
        <v>6.4999999999999991</v>
      </c>
      <c r="V185" s="37">
        <f t="shared" si="115"/>
        <v>3.8929548563611487</v>
      </c>
      <c r="W185" s="23">
        <f t="shared" si="116"/>
        <v>1.496</v>
      </c>
      <c r="X185" s="20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</row>
    <row r="186" spans="1:46" s="21" customFormat="1" ht="105" customHeight="1" x14ac:dyDescent="0.25">
      <c r="A186" s="16" t="s">
        <v>33</v>
      </c>
      <c r="B186" s="22" t="s">
        <v>278</v>
      </c>
      <c r="C186" s="18">
        <v>1</v>
      </c>
      <c r="D186" s="18">
        <v>1.6</v>
      </c>
      <c r="E186" s="18"/>
      <c r="F186" s="18">
        <v>35</v>
      </c>
      <c r="G186" s="28" t="s">
        <v>354</v>
      </c>
      <c r="H186" s="18" t="s">
        <v>30</v>
      </c>
      <c r="I186" s="18">
        <v>28.1</v>
      </c>
      <c r="J186" s="18">
        <v>16</v>
      </c>
      <c r="K186" s="18">
        <v>17.2</v>
      </c>
      <c r="L186" s="18">
        <v>0.14199999999999999</v>
      </c>
      <c r="M186" s="18">
        <v>4.0000000000000001E-3</v>
      </c>
      <c r="N186" s="18">
        <v>0</v>
      </c>
      <c r="O186" s="19">
        <f t="shared" si="117"/>
        <v>0.14599999999999999</v>
      </c>
      <c r="P186" s="27" t="s">
        <v>363</v>
      </c>
      <c r="Q186" s="19">
        <f t="shared" si="118"/>
        <v>1</v>
      </c>
      <c r="R186" s="18"/>
      <c r="S186" s="18"/>
      <c r="T186" s="18"/>
      <c r="U186" s="19">
        <f t="shared" si="114"/>
        <v>14.6</v>
      </c>
      <c r="V186" s="37">
        <f t="shared" si="115"/>
        <v>3.1282489740082076</v>
      </c>
      <c r="W186" s="23">
        <f t="shared" si="116"/>
        <v>0.85399999999999998</v>
      </c>
      <c r="X186" s="20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</row>
    <row r="187" spans="1:46" s="21" customFormat="1" ht="61.5" customHeight="1" x14ac:dyDescent="0.25">
      <c r="A187" s="16" t="s">
        <v>34</v>
      </c>
      <c r="B187" s="22" t="s">
        <v>355</v>
      </c>
      <c r="C187" s="19">
        <v>2.5</v>
      </c>
      <c r="D187" s="19">
        <v>1.6</v>
      </c>
      <c r="E187" s="19"/>
      <c r="F187" s="19">
        <v>35</v>
      </c>
      <c r="G187" s="28" t="s">
        <v>356</v>
      </c>
      <c r="H187" s="18" t="s">
        <v>42</v>
      </c>
      <c r="I187" s="18">
        <v>15.6</v>
      </c>
      <c r="J187" s="19">
        <v>12.7</v>
      </c>
      <c r="K187" s="19">
        <v>13.6</v>
      </c>
      <c r="L187" s="19">
        <v>0.107</v>
      </c>
      <c r="M187" s="19">
        <v>0.20300000000000001</v>
      </c>
      <c r="N187" s="19">
        <v>0</v>
      </c>
      <c r="O187" s="19">
        <f t="shared" si="117"/>
        <v>0.31</v>
      </c>
      <c r="P187" s="27" t="s">
        <v>364</v>
      </c>
      <c r="Q187" s="19">
        <f t="shared" si="118"/>
        <v>1.6</v>
      </c>
      <c r="R187" s="19"/>
      <c r="S187" s="19"/>
      <c r="T187" s="19"/>
      <c r="U187" s="19">
        <f t="shared" si="114"/>
        <v>19.374999999999996</v>
      </c>
      <c r="V187" s="37">
        <f t="shared" si="115"/>
        <v>2.2794117647058822</v>
      </c>
      <c r="W187" s="23">
        <f t="shared" si="116"/>
        <v>1.29</v>
      </c>
      <c r="X187" s="20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</row>
    <row r="188" spans="1:46" s="21" customFormat="1" ht="128.25" customHeight="1" x14ac:dyDescent="0.25">
      <c r="A188" s="16" t="s">
        <v>44</v>
      </c>
      <c r="B188" s="22"/>
      <c r="C188" s="19"/>
      <c r="D188" s="19"/>
      <c r="E188" s="19"/>
      <c r="F188" s="19">
        <v>35</v>
      </c>
      <c r="G188" s="29" t="s">
        <v>357</v>
      </c>
      <c r="H188" s="25" t="s">
        <v>30</v>
      </c>
      <c r="I188" s="18">
        <v>22.1</v>
      </c>
      <c r="J188" s="19">
        <v>16</v>
      </c>
      <c r="K188" s="19">
        <v>17.2</v>
      </c>
      <c r="L188" s="19">
        <v>0</v>
      </c>
      <c r="M188" s="19">
        <v>0</v>
      </c>
      <c r="N188" s="26">
        <v>0</v>
      </c>
      <c r="O188" s="19">
        <f t="shared" si="117"/>
        <v>0</v>
      </c>
      <c r="P188" s="27" t="s">
        <v>365</v>
      </c>
      <c r="Q188" s="19">
        <f t="shared" si="118"/>
        <v>0</v>
      </c>
      <c r="R188" s="19"/>
      <c r="S188" s="19"/>
      <c r="T188" s="19"/>
      <c r="U188" s="19"/>
      <c r="V188" s="19">
        <f>O188/K188*100</f>
        <v>0</v>
      </c>
      <c r="W188" s="23">
        <f t="shared" si="116"/>
        <v>0</v>
      </c>
      <c r="X188" s="20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</row>
    <row r="189" spans="1:46" s="1" customFormat="1" ht="34.5" customHeight="1" x14ac:dyDescent="0.25">
      <c r="A189" s="44" t="s">
        <v>366</v>
      </c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6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</row>
    <row r="190" spans="1:46" s="21" customFormat="1" ht="151.5" customHeight="1" x14ac:dyDescent="0.25">
      <c r="A190" s="16" t="s">
        <v>11</v>
      </c>
      <c r="B190" s="17" t="s">
        <v>367</v>
      </c>
      <c r="C190" s="18"/>
      <c r="D190" s="18"/>
      <c r="E190" s="18"/>
      <c r="F190" s="18">
        <v>35</v>
      </c>
      <c r="G190" s="18"/>
      <c r="H190" s="18" t="s">
        <v>473</v>
      </c>
      <c r="I190" s="18">
        <v>114.03</v>
      </c>
      <c r="J190" s="18">
        <v>12.7</v>
      </c>
      <c r="K190" s="18">
        <v>13.6</v>
      </c>
      <c r="L190" s="18">
        <f>SUM(L191:L196)</f>
        <v>0.34599999999999997</v>
      </c>
      <c r="M190" s="18">
        <f>SUM(M191:M196)</f>
        <v>0.191</v>
      </c>
      <c r="N190" s="18">
        <f>SUM(N191:N196)</f>
        <v>0</v>
      </c>
      <c r="O190" s="18">
        <f>SUM(O191:O196)</f>
        <v>0.53699999999999992</v>
      </c>
      <c r="P190" s="27" t="s">
        <v>378</v>
      </c>
      <c r="Q190" s="18"/>
      <c r="R190" s="18"/>
      <c r="S190" s="18"/>
      <c r="T190" s="18"/>
      <c r="U190" s="18"/>
      <c r="V190" s="37">
        <f>O190/K190*100</f>
        <v>3.9485294117647056</v>
      </c>
      <c r="W190" s="18">
        <f>SUM(W191:W196)</f>
        <v>6.8630000000000004</v>
      </c>
      <c r="X190" s="20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</row>
    <row r="191" spans="1:46" s="21" customFormat="1" ht="63" customHeight="1" x14ac:dyDescent="0.25">
      <c r="A191" s="16" t="s">
        <v>12</v>
      </c>
      <c r="B191" s="22" t="s">
        <v>368</v>
      </c>
      <c r="C191" s="18">
        <v>2.5</v>
      </c>
      <c r="D191" s="18">
        <v>1.6</v>
      </c>
      <c r="E191" s="18"/>
      <c r="F191" s="18">
        <v>35</v>
      </c>
      <c r="G191" s="28" t="s">
        <v>369</v>
      </c>
      <c r="H191" s="18" t="s">
        <v>30</v>
      </c>
      <c r="I191" s="18">
        <v>19.5</v>
      </c>
      <c r="J191" s="18">
        <v>16</v>
      </c>
      <c r="K191" s="18">
        <v>17.2</v>
      </c>
      <c r="L191" s="18">
        <v>1.7999999999999999E-2</v>
      </c>
      <c r="M191" s="18">
        <v>0</v>
      </c>
      <c r="N191" s="18">
        <v>0</v>
      </c>
      <c r="O191" s="19">
        <f>SUM(L191:N191)</f>
        <v>1.7999999999999999E-2</v>
      </c>
      <c r="P191" s="27" t="s">
        <v>379</v>
      </c>
      <c r="Q191" s="19">
        <f>MIN(C191:E191)</f>
        <v>1.6</v>
      </c>
      <c r="R191" s="18"/>
      <c r="S191" s="18"/>
      <c r="T191" s="18"/>
      <c r="U191" s="37">
        <f t="shared" ref="U191:U195" si="119">((O191-N191)/Q191)*100</f>
        <v>1.1249999999999998</v>
      </c>
      <c r="V191" s="37">
        <f t="shared" ref="V191:V195" si="120">O191/K191*100+V192</f>
        <v>3.5222298221614232</v>
      </c>
      <c r="W191" s="23">
        <f t="shared" ref="W191:W196" si="121">Q191-(O191-N191)</f>
        <v>1.5820000000000001</v>
      </c>
      <c r="X191" s="20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</row>
    <row r="192" spans="1:46" s="21" customFormat="1" ht="63" customHeight="1" x14ac:dyDescent="0.25">
      <c r="A192" s="16" t="s">
        <v>13</v>
      </c>
      <c r="B192" s="22" t="s">
        <v>370</v>
      </c>
      <c r="C192" s="18">
        <v>1.6</v>
      </c>
      <c r="D192" s="18">
        <v>2.5</v>
      </c>
      <c r="E192" s="18"/>
      <c r="F192" s="18">
        <v>35</v>
      </c>
      <c r="G192" s="28" t="s">
        <v>371</v>
      </c>
      <c r="H192" s="18" t="s">
        <v>30</v>
      </c>
      <c r="I192" s="18">
        <v>7.7</v>
      </c>
      <c r="J192" s="24" t="s">
        <v>46</v>
      </c>
      <c r="K192" s="18">
        <v>17.2</v>
      </c>
      <c r="L192" s="18">
        <v>4.3999999999999997E-2</v>
      </c>
      <c r="M192" s="18">
        <v>5.7000000000000002E-2</v>
      </c>
      <c r="N192" s="18">
        <v>0</v>
      </c>
      <c r="O192" s="19">
        <f t="shared" ref="O192:O196" si="122">SUM(L192:N192)</f>
        <v>0.10100000000000001</v>
      </c>
      <c r="P192" s="27" t="s">
        <v>380</v>
      </c>
      <c r="Q192" s="19">
        <f t="shared" ref="Q192:Q196" si="123">MIN(C192:E192)</f>
        <v>1.6</v>
      </c>
      <c r="R192" s="18"/>
      <c r="S192" s="18"/>
      <c r="T192" s="18"/>
      <c r="U192" s="37">
        <f t="shared" si="119"/>
        <v>6.3125</v>
      </c>
      <c r="V192" s="37">
        <f t="shared" si="120"/>
        <v>3.4175786593707254</v>
      </c>
      <c r="W192" s="23">
        <f t="shared" si="121"/>
        <v>1.4990000000000001</v>
      </c>
      <c r="X192" s="20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</row>
    <row r="193" spans="1:46" s="21" customFormat="1" ht="60.75" customHeight="1" x14ac:dyDescent="0.25">
      <c r="A193" s="16" t="s">
        <v>14</v>
      </c>
      <c r="B193" s="22" t="s">
        <v>372</v>
      </c>
      <c r="C193" s="18">
        <v>1.6</v>
      </c>
      <c r="D193" s="18">
        <v>4</v>
      </c>
      <c r="E193" s="18"/>
      <c r="F193" s="18">
        <v>35</v>
      </c>
      <c r="G193" s="28" t="s">
        <v>373</v>
      </c>
      <c r="H193" s="18" t="s">
        <v>30</v>
      </c>
      <c r="I193" s="18">
        <v>18.399999999999999</v>
      </c>
      <c r="J193" s="18">
        <v>12.7</v>
      </c>
      <c r="K193" s="18">
        <v>13.6</v>
      </c>
      <c r="L193" s="18">
        <v>0.14199999999999999</v>
      </c>
      <c r="M193" s="18">
        <v>0.11799999999999999</v>
      </c>
      <c r="N193" s="18">
        <v>0</v>
      </c>
      <c r="O193" s="19">
        <f t="shared" si="122"/>
        <v>0.26</v>
      </c>
      <c r="P193" s="27" t="s">
        <v>381</v>
      </c>
      <c r="Q193" s="19">
        <f t="shared" si="123"/>
        <v>1.6</v>
      </c>
      <c r="R193" s="18"/>
      <c r="S193" s="18"/>
      <c r="T193" s="18"/>
      <c r="U193" s="37">
        <f t="shared" si="119"/>
        <v>16.25</v>
      </c>
      <c r="V193" s="37">
        <f t="shared" si="120"/>
        <v>2.8303693570451438</v>
      </c>
      <c r="W193" s="23">
        <f t="shared" si="121"/>
        <v>1.34</v>
      </c>
      <c r="X193" s="20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</row>
    <row r="194" spans="1:46" s="21" customFormat="1" ht="138" customHeight="1" x14ac:dyDescent="0.25">
      <c r="A194" s="16" t="s">
        <v>29</v>
      </c>
      <c r="B194" s="22" t="s">
        <v>374</v>
      </c>
      <c r="C194" s="18">
        <v>1.6</v>
      </c>
      <c r="D194" s="18">
        <v>2.5</v>
      </c>
      <c r="E194" s="18"/>
      <c r="F194" s="18">
        <v>35</v>
      </c>
      <c r="G194" s="28" t="s">
        <v>375</v>
      </c>
      <c r="H194" s="18" t="s">
        <v>30</v>
      </c>
      <c r="I194" s="18">
        <v>7.6</v>
      </c>
      <c r="J194" s="18">
        <v>16</v>
      </c>
      <c r="K194" s="18">
        <v>17.2</v>
      </c>
      <c r="L194" s="18">
        <v>7.0999999999999994E-2</v>
      </c>
      <c r="M194" s="18">
        <v>8.9999999999999993E-3</v>
      </c>
      <c r="N194" s="18">
        <v>0</v>
      </c>
      <c r="O194" s="19">
        <f t="shared" si="122"/>
        <v>7.9999999999999988E-2</v>
      </c>
      <c r="P194" s="27" t="s">
        <v>383</v>
      </c>
      <c r="Q194" s="19">
        <f t="shared" si="123"/>
        <v>1.6</v>
      </c>
      <c r="R194" s="18"/>
      <c r="S194" s="18"/>
      <c r="T194" s="18"/>
      <c r="U194" s="19">
        <f t="shared" si="119"/>
        <v>4.9999999999999991</v>
      </c>
      <c r="V194" s="37">
        <f t="shared" si="120"/>
        <v>0.91860465116279055</v>
      </c>
      <c r="W194" s="23">
        <f t="shared" si="121"/>
        <v>1.52</v>
      </c>
      <c r="X194" s="20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</row>
    <row r="195" spans="1:46" s="21" customFormat="1" ht="60.75" customHeight="1" x14ac:dyDescent="0.25">
      <c r="A195" s="16" t="s">
        <v>31</v>
      </c>
      <c r="B195" s="22" t="s">
        <v>382</v>
      </c>
      <c r="C195" s="18">
        <v>2.5</v>
      </c>
      <c r="D195" s="18">
        <v>1</v>
      </c>
      <c r="E195" s="18"/>
      <c r="F195" s="18">
        <v>35</v>
      </c>
      <c r="G195" s="28" t="s">
        <v>376</v>
      </c>
      <c r="H195" s="18" t="s">
        <v>30</v>
      </c>
      <c r="I195" s="30">
        <v>9.43</v>
      </c>
      <c r="J195" s="18">
        <v>16</v>
      </c>
      <c r="K195" s="18">
        <v>17.2</v>
      </c>
      <c r="L195" s="18">
        <v>7.0999999999999994E-2</v>
      </c>
      <c r="M195" s="18">
        <v>7.0000000000000001E-3</v>
      </c>
      <c r="N195" s="18">
        <v>0</v>
      </c>
      <c r="O195" s="19">
        <f t="shared" si="122"/>
        <v>7.8E-2</v>
      </c>
      <c r="P195" s="27" t="s">
        <v>384</v>
      </c>
      <c r="Q195" s="19">
        <f t="shared" si="123"/>
        <v>1</v>
      </c>
      <c r="R195" s="18"/>
      <c r="S195" s="18"/>
      <c r="T195" s="18"/>
      <c r="U195" s="19">
        <f t="shared" si="119"/>
        <v>7.8</v>
      </c>
      <c r="V195" s="37">
        <f t="shared" si="120"/>
        <v>0.45348837209302328</v>
      </c>
      <c r="W195" s="23">
        <f t="shared" si="121"/>
        <v>0.92200000000000004</v>
      </c>
      <c r="X195" s="20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</row>
    <row r="196" spans="1:46" s="21" customFormat="1" ht="27" customHeight="1" x14ac:dyDescent="0.25">
      <c r="A196" s="16" t="s">
        <v>33</v>
      </c>
      <c r="B196" s="22"/>
      <c r="C196" s="18"/>
      <c r="D196" s="18"/>
      <c r="E196" s="18"/>
      <c r="F196" s="18">
        <v>35</v>
      </c>
      <c r="G196" s="28" t="s">
        <v>377</v>
      </c>
      <c r="H196" s="18" t="s">
        <v>30</v>
      </c>
      <c r="I196" s="18">
        <v>51.4</v>
      </c>
      <c r="J196" s="18">
        <v>16</v>
      </c>
      <c r="K196" s="18">
        <v>17.2</v>
      </c>
      <c r="L196" s="18">
        <v>0</v>
      </c>
      <c r="M196" s="18">
        <v>0</v>
      </c>
      <c r="N196" s="18">
        <v>0</v>
      </c>
      <c r="O196" s="19">
        <f t="shared" si="122"/>
        <v>0</v>
      </c>
      <c r="P196" s="18" t="s">
        <v>30</v>
      </c>
      <c r="Q196" s="19">
        <f t="shared" si="123"/>
        <v>0</v>
      </c>
      <c r="R196" s="18"/>
      <c r="S196" s="18"/>
      <c r="T196" s="18"/>
      <c r="U196" s="19"/>
      <c r="V196" s="19">
        <f>O196/K196*100</f>
        <v>0</v>
      </c>
      <c r="W196" s="23">
        <f t="shared" si="121"/>
        <v>0</v>
      </c>
      <c r="X196" s="20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</row>
    <row r="197" spans="1:46" x14ac:dyDescent="0.25"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</row>
    <row r="200" spans="1:46" x14ac:dyDescent="0.25">
      <c r="I200" s="11"/>
    </row>
  </sheetData>
  <mergeCells count="47">
    <mergeCell ref="A179:X179"/>
    <mergeCell ref="A189:X189"/>
    <mergeCell ref="A143:X143"/>
    <mergeCell ref="A152:X152"/>
    <mergeCell ref="A91:X91"/>
    <mergeCell ref="A118:X118"/>
    <mergeCell ref="A130:X130"/>
    <mergeCell ref="A165:X165"/>
    <mergeCell ref="A168:X168"/>
    <mergeCell ref="A102:X102"/>
    <mergeCell ref="A38:X38"/>
    <mergeCell ref="A50:X50"/>
    <mergeCell ref="A56:X56"/>
    <mergeCell ref="A76:X76"/>
    <mergeCell ref="A80:X80"/>
    <mergeCell ref="B2:W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Q4:Q5"/>
    <mergeCell ref="N4:N5"/>
    <mergeCell ref="O4:O5"/>
    <mergeCell ref="P4:P5"/>
    <mergeCell ref="V4:V5"/>
    <mergeCell ref="W4:W5"/>
    <mergeCell ref="X4:X5"/>
    <mergeCell ref="A63:X63"/>
    <mergeCell ref="A73:X73"/>
    <mergeCell ref="A23:X23"/>
    <mergeCell ref="A32:X32"/>
    <mergeCell ref="A7:X7"/>
    <mergeCell ref="A17:X17"/>
    <mergeCell ref="L4:L5"/>
    <mergeCell ref="R4:S4"/>
    <mergeCell ref="M4:M5"/>
    <mergeCell ref="T4:T5"/>
    <mergeCell ref="U4:U5"/>
    <mergeCell ref="A60:X60"/>
    <mergeCell ref="A43:X43"/>
  </mergeCells>
  <pageMargins left="0.19685039370078741" right="0.19685039370078741" top="0.19685039370078741" bottom="0.19685039370078741" header="0.31496062992125984" footer="0.31496062992125984"/>
  <pageSetup paperSize="9" scale="66" orientation="landscape" r:id="rId1"/>
  <ignoredErrors>
    <ignoredError sqref="I158 J1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2025-02-03T07:01:39Z</dcterms:modified>
</cp:coreProperties>
</file>