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Лист1!$A$4:$AV$5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1" i="1" l="1"/>
  <c r="V82" i="1"/>
  <c r="W82" i="1"/>
  <c r="U82" i="1"/>
  <c r="Q82" i="1"/>
  <c r="O82" i="1"/>
  <c r="Q68" i="1" l="1"/>
  <c r="O68" i="1"/>
  <c r="Q91" i="1"/>
  <c r="Q92" i="1"/>
  <c r="O91" i="1"/>
  <c r="W91" i="1" s="1"/>
  <c r="O92" i="1"/>
  <c r="V92" i="1" s="1"/>
  <c r="V91" i="1" s="1"/>
  <c r="W68" i="1" l="1"/>
  <c r="U68" i="1"/>
  <c r="U91" i="1"/>
  <c r="U92" i="1"/>
  <c r="W92" i="1"/>
  <c r="Q67" i="1"/>
  <c r="O67" i="1"/>
  <c r="U67" i="1" l="1"/>
  <c r="W67" i="1"/>
  <c r="O80" i="1"/>
  <c r="O20" i="1"/>
  <c r="Q149" i="1" l="1"/>
  <c r="O149" i="1"/>
  <c r="Q80" i="1"/>
  <c r="W149" i="1" l="1"/>
  <c r="W80" i="1"/>
  <c r="U149" i="1"/>
  <c r="U80" i="1"/>
  <c r="Q17" i="1"/>
  <c r="O17" i="1"/>
  <c r="O16" i="1" s="1"/>
  <c r="V16" i="1" s="1"/>
  <c r="N16" i="1"/>
  <c r="M16" i="1"/>
  <c r="L16" i="1"/>
  <c r="U17" i="1" l="1"/>
  <c r="V17" i="1"/>
  <c r="W17" i="1"/>
  <c r="W16" i="1" s="1"/>
  <c r="Q154" i="1" l="1"/>
  <c r="M131" i="1"/>
  <c r="N131" i="1"/>
  <c r="L131" i="1"/>
  <c r="Q59" i="1" l="1"/>
  <c r="O54" i="1"/>
  <c r="Q51" i="1"/>
  <c r="O40" i="1"/>
  <c r="O30" i="1"/>
  <c r="M29" i="1"/>
  <c r="N29" i="1"/>
  <c r="L29" i="1"/>
  <c r="K166" i="1" l="1"/>
  <c r="K156" i="1"/>
  <c r="Q222" i="1"/>
  <c r="O222" i="1"/>
  <c r="Q196" i="1"/>
  <c r="O196" i="1"/>
  <c r="W196" i="1" s="1"/>
  <c r="Q199" i="1"/>
  <c r="O199" i="1"/>
  <c r="U199" i="1" s="1"/>
  <c r="Q186" i="1"/>
  <c r="Q187" i="1"/>
  <c r="Q188" i="1"/>
  <c r="O186" i="1"/>
  <c r="U186" i="1" s="1"/>
  <c r="O187" i="1"/>
  <c r="O188" i="1"/>
  <c r="O166" i="1"/>
  <c r="Q166" i="1"/>
  <c r="Q156" i="1"/>
  <c r="O156" i="1"/>
  <c r="Q251" i="1"/>
  <c r="O251" i="1"/>
  <c r="V251" i="1" s="1"/>
  <c r="Q250" i="1"/>
  <c r="O250" i="1"/>
  <c r="Q249" i="1"/>
  <c r="O249" i="1"/>
  <c r="W249" i="1" s="1"/>
  <c r="Q248" i="1"/>
  <c r="O248" i="1"/>
  <c r="N247" i="1"/>
  <c r="M247" i="1"/>
  <c r="L247" i="1"/>
  <c r="Q245" i="1"/>
  <c r="O245" i="1"/>
  <c r="V245" i="1" s="1"/>
  <c r="Q244" i="1"/>
  <c r="O244" i="1"/>
  <c r="Q243" i="1"/>
  <c r="O243" i="1"/>
  <c r="Q242" i="1"/>
  <c r="O242" i="1"/>
  <c r="Q241" i="1"/>
  <c r="O241" i="1"/>
  <c r="Q240" i="1"/>
  <c r="O240" i="1"/>
  <c r="Q239" i="1"/>
  <c r="O239" i="1"/>
  <c r="N238" i="1"/>
  <c r="M238" i="1"/>
  <c r="L238" i="1"/>
  <c r="Q236" i="1"/>
  <c r="O236" i="1"/>
  <c r="V236" i="1" s="1"/>
  <c r="Q235" i="1"/>
  <c r="O235" i="1"/>
  <c r="Q234" i="1"/>
  <c r="O234" i="1"/>
  <c r="Q233" i="1"/>
  <c r="O233" i="1"/>
  <c r="N232" i="1"/>
  <c r="M232" i="1"/>
  <c r="L232" i="1"/>
  <c r="Q230" i="1"/>
  <c r="O230" i="1"/>
  <c r="V230" i="1" s="1"/>
  <c r="Q229" i="1"/>
  <c r="O229" i="1"/>
  <c r="Q228" i="1"/>
  <c r="O228" i="1"/>
  <c r="Q227" i="1"/>
  <c r="O227" i="1"/>
  <c r="N226" i="1"/>
  <c r="M226" i="1"/>
  <c r="L226" i="1"/>
  <c r="Q224" i="1"/>
  <c r="O224" i="1"/>
  <c r="V224" i="1" s="1"/>
  <c r="Q223" i="1"/>
  <c r="O223" i="1"/>
  <c r="W223" i="1" s="1"/>
  <c r="Q221" i="1"/>
  <c r="O221" i="1"/>
  <c r="N220" i="1"/>
  <c r="M220" i="1"/>
  <c r="L220" i="1"/>
  <c r="Q218" i="1"/>
  <c r="O218" i="1"/>
  <c r="V218" i="1" s="1"/>
  <c r="Q217" i="1"/>
  <c r="O217" i="1"/>
  <c r="Q216" i="1"/>
  <c r="O216" i="1"/>
  <c r="Q215" i="1"/>
  <c r="O215" i="1"/>
  <c r="Q214" i="1"/>
  <c r="O214" i="1"/>
  <c r="Q213" i="1"/>
  <c r="O213" i="1"/>
  <c r="N212" i="1"/>
  <c r="M212" i="1"/>
  <c r="L212" i="1"/>
  <c r="Q210" i="1"/>
  <c r="O210" i="1"/>
  <c r="W210" i="1" s="1"/>
  <c r="Q209" i="1"/>
  <c r="O209" i="1"/>
  <c r="W209" i="1" s="1"/>
  <c r="Q208" i="1"/>
  <c r="O208" i="1"/>
  <c r="Q207" i="1"/>
  <c r="O207" i="1"/>
  <c r="Q206" i="1"/>
  <c r="O206" i="1"/>
  <c r="Q205" i="1"/>
  <c r="O205" i="1"/>
  <c r="U205" i="1" s="1"/>
  <c r="Q204" i="1"/>
  <c r="O204" i="1"/>
  <c r="Q203" i="1"/>
  <c r="O203" i="1"/>
  <c r="U203" i="1" s="1"/>
  <c r="N202" i="1"/>
  <c r="M202" i="1"/>
  <c r="L202" i="1"/>
  <c r="Q200" i="1"/>
  <c r="O200" i="1"/>
  <c r="V200" i="1" s="1"/>
  <c r="Q198" i="1"/>
  <c r="O198" i="1"/>
  <c r="Q197" i="1"/>
  <c r="O197" i="1"/>
  <c r="Q195" i="1"/>
  <c r="O195" i="1"/>
  <c r="Q194" i="1"/>
  <c r="O194" i="1"/>
  <c r="Q193" i="1"/>
  <c r="O193" i="1"/>
  <c r="U193" i="1" s="1"/>
  <c r="Q192" i="1"/>
  <c r="W192" i="1" s="1"/>
  <c r="O192" i="1"/>
  <c r="Q191" i="1"/>
  <c r="O191" i="1"/>
  <c r="N190" i="1"/>
  <c r="M190" i="1"/>
  <c r="L190" i="1"/>
  <c r="Q185" i="1"/>
  <c r="O185" i="1"/>
  <c r="W185" i="1" s="1"/>
  <c r="Q184" i="1"/>
  <c r="O184" i="1"/>
  <c r="Q183" i="1"/>
  <c r="O183" i="1"/>
  <c r="Q182" i="1"/>
  <c r="O182" i="1"/>
  <c r="Q181" i="1"/>
  <c r="O181" i="1"/>
  <c r="Q180" i="1"/>
  <c r="O180" i="1"/>
  <c r="Q179" i="1"/>
  <c r="O179" i="1"/>
  <c r="W179" i="1" s="1"/>
  <c r="N178" i="1"/>
  <c r="M178" i="1"/>
  <c r="L178" i="1"/>
  <c r="Q176" i="1"/>
  <c r="W176" i="1" s="1"/>
  <c r="O176" i="1"/>
  <c r="V176" i="1" s="1"/>
  <c r="Q175" i="1"/>
  <c r="O175" i="1"/>
  <c r="Q174" i="1"/>
  <c r="O174" i="1"/>
  <c r="Q173" i="1"/>
  <c r="O173" i="1"/>
  <c r="Q172" i="1"/>
  <c r="O172" i="1"/>
  <c r="Q171" i="1"/>
  <c r="O171" i="1"/>
  <c r="Q170" i="1"/>
  <c r="O170" i="1"/>
  <c r="N169" i="1"/>
  <c r="M169" i="1"/>
  <c r="L169" i="1"/>
  <c r="Q167" i="1"/>
  <c r="O167" i="1"/>
  <c r="V167" i="1" s="1"/>
  <c r="Q165" i="1"/>
  <c r="O165" i="1"/>
  <c r="U165" i="1" s="1"/>
  <c r="Q164" i="1"/>
  <c r="O164" i="1"/>
  <c r="N163" i="1"/>
  <c r="M163" i="1"/>
  <c r="L163" i="1"/>
  <c r="Q161" i="1"/>
  <c r="O161" i="1"/>
  <c r="V161" i="1" s="1"/>
  <c r="Q160" i="1"/>
  <c r="O160" i="1"/>
  <c r="Q159" i="1"/>
  <c r="O159" i="1"/>
  <c r="U159" i="1" s="1"/>
  <c r="Q158" i="1"/>
  <c r="O158" i="1"/>
  <c r="Q157" i="1"/>
  <c r="O157" i="1"/>
  <c r="Q155" i="1"/>
  <c r="O155" i="1"/>
  <c r="O154" i="1"/>
  <c r="U154" i="1" s="1"/>
  <c r="Q153" i="1"/>
  <c r="O153" i="1"/>
  <c r="N152" i="1"/>
  <c r="M152" i="1"/>
  <c r="L152" i="1"/>
  <c r="W233" i="1"/>
  <c r="W156" i="1"/>
  <c r="W245" i="1"/>
  <c r="V188" i="1"/>
  <c r="Q150" i="1"/>
  <c r="O150" i="1"/>
  <c r="V150" i="1" s="1"/>
  <c r="V149" i="1" s="1"/>
  <c r="Q148" i="1"/>
  <c r="O148" i="1"/>
  <c r="Q147" i="1"/>
  <c r="O147" i="1"/>
  <c r="N146" i="1"/>
  <c r="M146" i="1"/>
  <c r="L146" i="1"/>
  <c r="Q144" i="1"/>
  <c r="O144" i="1"/>
  <c r="Q143" i="1"/>
  <c r="O143" i="1"/>
  <c r="V143" i="1" s="1"/>
  <c r="Q142" i="1"/>
  <c r="O142" i="1"/>
  <c r="Q141" i="1"/>
  <c r="O141" i="1"/>
  <c r="Q140" i="1"/>
  <c r="O140" i="1"/>
  <c r="N139" i="1"/>
  <c r="M139" i="1"/>
  <c r="L139" i="1"/>
  <c r="Q137" i="1"/>
  <c r="O137" i="1"/>
  <c r="V137" i="1" s="1"/>
  <c r="Q136" i="1"/>
  <c r="O136" i="1"/>
  <c r="Q135" i="1"/>
  <c r="O135" i="1"/>
  <c r="N134" i="1"/>
  <c r="M134" i="1"/>
  <c r="L134" i="1"/>
  <c r="Q132" i="1"/>
  <c r="O132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N123" i="1"/>
  <c r="M123" i="1"/>
  <c r="L123" i="1"/>
  <c r="Q121" i="1"/>
  <c r="O121" i="1"/>
  <c r="V121" i="1" s="1"/>
  <c r="Q120" i="1"/>
  <c r="O120" i="1"/>
  <c r="Q119" i="1"/>
  <c r="O119" i="1"/>
  <c r="Q118" i="1"/>
  <c r="O118" i="1"/>
  <c r="N117" i="1"/>
  <c r="M117" i="1"/>
  <c r="L117" i="1"/>
  <c r="Q115" i="1"/>
  <c r="O115" i="1"/>
  <c r="V115" i="1" s="1"/>
  <c r="V114" i="1" s="1"/>
  <c r="Q114" i="1"/>
  <c r="O114" i="1"/>
  <c r="N113" i="1"/>
  <c r="M113" i="1"/>
  <c r="L113" i="1"/>
  <c r="O111" i="1"/>
  <c r="V111" i="1" s="1"/>
  <c r="Q111" i="1"/>
  <c r="Q110" i="1"/>
  <c r="O110" i="1"/>
  <c r="Q109" i="1"/>
  <c r="O109" i="1"/>
  <c r="Q108" i="1"/>
  <c r="O108" i="1"/>
  <c r="N107" i="1"/>
  <c r="M107" i="1"/>
  <c r="L107" i="1"/>
  <c r="Q105" i="1"/>
  <c r="O105" i="1"/>
  <c r="O104" i="1" s="1"/>
  <c r="V104" i="1" s="1"/>
  <c r="N104" i="1"/>
  <c r="M104" i="1"/>
  <c r="L104" i="1"/>
  <c r="O96" i="1"/>
  <c r="O97" i="1"/>
  <c r="O98" i="1"/>
  <c r="O99" i="1"/>
  <c r="O100" i="1"/>
  <c r="O101" i="1"/>
  <c r="O102" i="1"/>
  <c r="V102" i="1" s="1"/>
  <c r="Q96" i="1"/>
  <c r="Q97" i="1"/>
  <c r="Q98" i="1"/>
  <c r="Q99" i="1"/>
  <c r="Q100" i="1"/>
  <c r="Q101" i="1"/>
  <c r="Q102" i="1"/>
  <c r="Q95" i="1"/>
  <c r="O95" i="1"/>
  <c r="N94" i="1"/>
  <c r="M94" i="1"/>
  <c r="L94" i="1"/>
  <c r="L87" i="1"/>
  <c r="M87" i="1"/>
  <c r="N87" i="1"/>
  <c r="L78" i="1"/>
  <c r="M78" i="1"/>
  <c r="N78" i="1"/>
  <c r="L71" i="1"/>
  <c r="M71" i="1"/>
  <c r="N71" i="1"/>
  <c r="L62" i="1"/>
  <c r="M62" i="1"/>
  <c r="N62" i="1"/>
  <c r="L53" i="1"/>
  <c r="M53" i="1"/>
  <c r="N53" i="1"/>
  <c r="Q90" i="1"/>
  <c r="O90" i="1"/>
  <c r="V90" i="1" s="1"/>
  <c r="Q89" i="1"/>
  <c r="O89" i="1"/>
  <c r="Q88" i="1"/>
  <c r="O88" i="1"/>
  <c r="Q85" i="1"/>
  <c r="V85" i="1"/>
  <c r="Q84" i="1"/>
  <c r="O84" i="1"/>
  <c r="Q83" i="1"/>
  <c r="O83" i="1"/>
  <c r="Q81" i="1"/>
  <c r="O81" i="1"/>
  <c r="Q79" i="1"/>
  <c r="O79" i="1"/>
  <c r="Q76" i="1"/>
  <c r="O76" i="1"/>
  <c r="Q75" i="1"/>
  <c r="O75" i="1"/>
  <c r="Q74" i="1"/>
  <c r="O74" i="1"/>
  <c r="Q73" i="1"/>
  <c r="O73" i="1"/>
  <c r="Q72" i="1"/>
  <c r="O72" i="1"/>
  <c r="Q63" i="1"/>
  <c r="O63" i="1"/>
  <c r="Q69" i="1"/>
  <c r="O69" i="1"/>
  <c r="V69" i="1" s="1"/>
  <c r="V68" i="1" s="1"/>
  <c r="V67" i="1" s="1"/>
  <c r="Q66" i="1"/>
  <c r="O66" i="1"/>
  <c r="Q65" i="1"/>
  <c r="O65" i="1"/>
  <c r="Q64" i="1"/>
  <c r="O64" i="1"/>
  <c r="Q60" i="1"/>
  <c r="O60" i="1"/>
  <c r="O59" i="1"/>
  <c r="U59" i="1" s="1"/>
  <c r="Q58" i="1"/>
  <c r="O58" i="1"/>
  <c r="Q57" i="1"/>
  <c r="O57" i="1"/>
  <c r="Q56" i="1"/>
  <c r="O56" i="1"/>
  <c r="Q55" i="1"/>
  <c r="O55" i="1"/>
  <c r="O51" i="1"/>
  <c r="V51" i="1" s="1"/>
  <c r="N50" i="1"/>
  <c r="M50" i="1"/>
  <c r="L50" i="1"/>
  <c r="I50" i="1"/>
  <c r="Q48" i="1"/>
  <c r="O48" i="1"/>
  <c r="O47" i="1" s="1"/>
  <c r="V47" i="1" s="1"/>
  <c r="N47" i="1"/>
  <c r="M47" i="1"/>
  <c r="L47" i="1"/>
  <c r="I47" i="1"/>
  <c r="Q43" i="1"/>
  <c r="Q44" i="1"/>
  <c r="O44" i="1"/>
  <c r="Q45" i="1"/>
  <c r="O45" i="1"/>
  <c r="V45" i="1" s="1"/>
  <c r="O43" i="1"/>
  <c r="Q42" i="1"/>
  <c r="O42" i="1"/>
  <c r="Q41" i="1"/>
  <c r="O41" i="1"/>
  <c r="N39" i="1"/>
  <c r="M39" i="1"/>
  <c r="L39" i="1"/>
  <c r="O34" i="1"/>
  <c r="O35" i="1"/>
  <c r="O36" i="1"/>
  <c r="Q34" i="1"/>
  <c r="Q35" i="1"/>
  <c r="Q36" i="1"/>
  <c r="Q37" i="1"/>
  <c r="O37" i="1"/>
  <c r="Q33" i="1"/>
  <c r="O33" i="1"/>
  <c r="Q32" i="1"/>
  <c r="O32" i="1"/>
  <c r="Q31" i="1"/>
  <c r="O31" i="1"/>
  <c r="Q27" i="1"/>
  <c r="O27" i="1"/>
  <c r="V27" i="1" s="1"/>
  <c r="Q26" i="1"/>
  <c r="O26" i="1"/>
  <c r="N25" i="1"/>
  <c r="M25" i="1"/>
  <c r="L25" i="1"/>
  <c r="O22" i="1"/>
  <c r="Q22" i="1"/>
  <c r="Q23" i="1"/>
  <c r="O23" i="1"/>
  <c r="V23" i="1" s="1"/>
  <c r="Q21" i="1"/>
  <c r="O21" i="1"/>
  <c r="Q20" i="1"/>
  <c r="N19" i="1"/>
  <c r="M19" i="1"/>
  <c r="L19" i="1"/>
  <c r="Q14" i="1"/>
  <c r="O14" i="1"/>
  <c r="O13" i="1" s="1"/>
  <c r="V13" i="1" s="1"/>
  <c r="N13" i="1"/>
  <c r="M13" i="1"/>
  <c r="L13" i="1"/>
  <c r="O10" i="1"/>
  <c r="O11" i="1"/>
  <c r="O9" i="1"/>
  <c r="L8" i="1"/>
  <c r="Q10" i="1"/>
  <c r="Q11" i="1"/>
  <c r="Q9" i="1"/>
  <c r="M8" i="1"/>
  <c r="N8" i="1"/>
  <c r="W160" i="1" l="1"/>
  <c r="V160" i="1"/>
  <c r="W155" i="1"/>
  <c r="W227" i="1"/>
  <c r="V210" i="1"/>
  <c r="W242" i="1"/>
  <c r="V187" i="1"/>
  <c r="W157" i="1"/>
  <c r="W207" i="1"/>
  <c r="W166" i="1"/>
  <c r="W158" i="1"/>
  <c r="U221" i="1"/>
  <c r="U235" i="1"/>
  <c r="U248" i="1"/>
  <c r="U216" i="1"/>
  <c r="W66" i="1"/>
  <c r="W102" i="1"/>
  <c r="U160" i="1"/>
  <c r="W108" i="1"/>
  <c r="U110" i="1"/>
  <c r="W141" i="1"/>
  <c r="U171" i="1"/>
  <c r="W173" i="1"/>
  <c r="W191" i="1"/>
  <c r="W193" i="1"/>
  <c r="W195" i="1"/>
  <c r="U198" i="1"/>
  <c r="W188" i="1"/>
  <c r="W167" i="1"/>
  <c r="W84" i="1"/>
  <c r="W115" i="1"/>
  <c r="W114" i="1"/>
  <c r="U141" i="1"/>
  <c r="V148" i="1"/>
  <c r="V147" i="1" s="1"/>
  <c r="O113" i="1"/>
  <c r="V113" i="1" s="1"/>
  <c r="W20" i="1"/>
  <c r="U20" i="1"/>
  <c r="W119" i="1"/>
  <c r="W137" i="1"/>
  <c r="W218" i="1"/>
  <c r="W230" i="1"/>
  <c r="W147" i="1"/>
  <c r="W213" i="1"/>
  <c r="W235" i="1"/>
  <c r="U66" i="1"/>
  <c r="V66" i="1"/>
  <c r="V65" i="1" s="1"/>
  <c r="V64" i="1" s="1"/>
  <c r="V63" i="1" s="1"/>
  <c r="U83" i="1"/>
  <c r="U124" i="1"/>
  <c r="V84" i="1"/>
  <c r="W143" i="1"/>
  <c r="W236" i="1"/>
  <c r="V209" i="1"/>
  <c r="V208" i="1" s="1"/>
  <c r="V207" i="1" s="1"/>
  <c r="V206" i="1" s="1"/>
  <c r="V205" i="1" s="1"/>
  <c r="V204" i="1" s="1"/>
  <c r="V203" i="1" s="1"/>
  <c r="W199" i="1"/>
  <c r="U164" i="1"/>
  <c r="W243" i="1"/>
  <c r="U74" i="1"/>
  <c r="U76" i="1"/>
  <c r="U88" i="1"/>
  <c r="W90" i="1"/>
  <c r="U95" i="1"/>
  <c r="U105" i="1"/>
  <c r="W251" i="1"/>
  <c r="U166" i="1"/>
  <c r="U192" i="1"/>
  <c r="U194" i="1"/>
  <c r="U197" i="1"/>
  <c r="V199" i="1"/>
  <c r="V198" i="1" s="1"/>
  <c r="V197" i="1" s="1"/>
  <c r="V196" i="1" s="1"/>
  <c r="V195" i="1" s="1"/>
  <c r="V194" i="1" s="1"/>
  <c r="V193" i="1" s="1"/>
  <c r="V192" i="1" s="1"/>
  <c r="V191" i="1" s="1"/>
  <c r="W215" i="1"/>
  <c r="U227" i="1"/>
  <c r="W229" i="1"/>
  <c r="U240" i="1"/>
  <c r="W244" i="1"/>
  <c r="U249" i="1"/>
  <c r="V244" i="1"/>
  <c r="V243" i="1" s="1"/>
  <c r="V242" i="1" s="1"/>
  <c r="V241" i="1" s="1"/>
  <c r="V240" i="1" s="1"/>
  <c r="V239" i="1" s="1"/>
  <c r="U239" i="1"/>
  <c r="U223" i="1"/>
  <c r="W214" i="1"/>
  <c r="U207" i="1"/>
  <c r="U206" i="1"/>
  <c r="W204" i="1"/>
  <c r="W203" i="1"/>
  <c r="O202" i="1"/>
  <c r="V202" i="1" s="1"/>
  <c r="U195" i="1"/>
  <c r="W95" i="1"/>
  <c r="U22" i="1"/>
  <c r="W125" i="1"/>
  <c r="W129" i="1"/>
  <c r="W124" i="1"/>
  <c r="W128" i="1"/>
  <c r="V101" i="1"/>
  <c r="V100" i="1" s="1"/>
  <c r="V99" i="1" s="1"/>
  <c r="V98" i="1" s="1"/>
  <c r="V97" i="1" s="1"/>
  <c r="V96" i="1" s="1"/>
  <c r="V95" i="1" s="1"/>
  <c r="W45" i="1"/>
  <c r="U35" i="1"/>
  <c r="V217" i="1"/>
  <c r="W98" i="1"/>
  <c r="U243" i="1"/>
  <c r="W224" i="1"/>
  <c r="O247" i="1"/>
  <c r="V247" i="1" s="1"/>
  <c r="W83" i="1"/>
  <c r="W121" i="1"/>
  <c r="W126" i="1"/>
  <c r="U204" i="1"/>
  <c r="W248" i="1"/>
  <c r="W239" i="1"/>
  <c r="W240" i="1"/>
  <c r="W161" i="1"/>
  <c r="V166" i="1"/>
  <c r="V165" i="1" s="1"/>
  <c r="V164" i="1" s="1"/>
  <c r="W198" i="1"/>
  <c r="W200" i="1"/>
  <c r="W206" i="1"/>
  <c r="U11" i="1"/>
  <c r="U32" i="1"/>
  <c r="U37" i="1"/>
  <c r="U56" i="1"/>
  <c r="W81" i="1"/>
  <c r="W78" i="1" s="1"/>
  <c r="U99" i="1"/>
  <c r="V105" i="1"/>
  <c r="W111" i="1"/>
  <c r="W120" i="1"/>
  <c r="W135" i="1"/>
  <c r="W144" i="1"/>
  <c r="W150" i="1"/>
  <c r="U215" i="1"/>
  <c r="U229" i="1"/>
  <c r="U170" i="1"/>
  <c r="W182" i="1"/>
  <c r="U208" i="1"/>
  <c r="W228" i="1"/>
  <c r="U241" i="1"/>
  <c r="U156" i="1"/>
  <c r="W187" i="1"/>
  <c r="V89" i="1"/>
  <c r="V88" i="1" s="1"/>
  <c r="U182" i="1"/>
  <c r="W73" i="1"/>
  <c r="W58" i="1"/>
  <c r="W44" i="1"/>
  <c r="W55" i="1"/>
  <c r="U58" i="1"/>
  <c r="U69" i="1"/>
  <c r="U73" i="1"/>
  <c r="V76" i="1"/>
  <c r="V75" i="1" s="1"/>
  <c r="V74" i="1" s="1"/>
  <c r="V73" i="1" s="1"/>
  <c r="V72" i="1" s="1"/>
  <c r="U90" i="1"/>
  <c r="U98" i="1"/>
  <c r="O123" i="1"/>
  <c r="V123" i="1" s="1"/>
  <c r="U147" i="1"/>
  <c r="U244" i="1"/>
  <c r="U250" i="1"/>
  <c r="W250" i="1"/>
  <c r="W208" i="1"/>
  <c r="U96" i="1"/>
  <c r="W105" i="1"/>
  <c r="W104" i="1" s="1"/>
  <c r="U109" i="1"/>
  <c r="U118" i="1"/>
  <c r="U126" i="1"/>
  <c r="V142" i="1"/>
  <c r="V141" i="1" s="1"/>
  <c r="V140" i="1" s="1"/>
  <c r="V186" i="1"/>
  <c r="V185" i="1" s="1"/>
  <c r="V184" i="1" s="1"/>
  <c r="V183" i="1" s="1"/>
  <c r="V182" i="1" s="1"/>
  <c r="V181" i="1" s="1"/>
  <c r="V180" i="1" s="1"/>
  <c r="V179" i="1" s="1"/>
  <c r="W148" i="1"/>
  <c r="W205" i="1"/>
  <c r="W32" i="1"/>
  <c r="W35" i="1"/>
  <c r="W51" i="1"/>
  <c r="W50" i="1" s="1"/>
  <c r="W65" i="1"/>
  <c r="W76" i="1"/>
  <c r="U114" i="1"/>
  <c r="U140" i="1"/>
  <c r="W194" i="1"/>
  <c r="V250" i="1"/>
  <c r="V249" i="1" s="1"/>
  <c r="V248" i="1" s="1"/>
  <c r="W241" i="1"/>
  <c r="U153" i="1"/>
  <c r="W171" i="1"/>
  <c r="W174" i="1"/>
  <c r="W180" i="1"/>
  <c r="W183" i="1"/>
  <c r="U213" i="1"/>
  <c r="W216" i="1"/>
  <c r="O220" i="1"/>
  <c r="V220" i="1" s="1"/>
  <c r="U233" i="1"/>
  <c r="W222" i="1"/>
  <c r="W34" i="1"/>
  <c r="W59" i="1"/>
  <c r="W56" i="1"/>
  <c r="U60" i="1"/>
  <c r="W74" i="1"/>
  <c r="U81" i="1"/>
  <c r="W100" i="1"/>
  <c r="U120" i="1"/>
  <c r="U125" i="1"/>
  <c r="W165" i="1"/>
  <c r="W41" i="1"/>
  <c r="U57" i="1"/>
  <c r="W72" i="1"/>
  <c r="W89" i="1"/>
  <c r="U135" i="1"/>
  <c r="V159" i="1"/>
  <c r="V158" i="1" s="1"/>
  <c r="V157" i="1" s="1"/>
  <c r="V156" i="1" s="1"/>
  <c r="V155" i="1" s="1"/>
  <c r="V154" i="1" s="1"/>
  <c r="V153" i="1" s="1"/>
  <c r="U172" i="1"/>
  <c r="U175" i="1"/>
  <c r="U181" i="1"/>
  <c r="W184" i="1"/>
  <c r="U214" i="1"/>
  <c r="U217" i="1"/>
  <c r="U234" i="1"/>
  <c r="O238" i="1"/>
  <c r="V238" i="1" s="1"/>
  <c r="V235" i="1"/>
  <c r="V234" i="1" s="1"/>
  <c r="V233" i="1" s="1"/>
  <c r="W234" i="1"/>
  <c r="O232" i="1"/>
  <c r="V232" i="1" s="1"/>
  <c r="V229" i="1"/>
  <c r="V228" i="1" s="1"/>
  <c r="V227" i="1" s="1"/>
  <c r="U228" i="1"/>
  <c r="O226" i="1"/>
  <c r="V226" i="1" s="1"/>
  <c r="V223" i="1"/>
  <c r="V222" i="1" s="1"/>
  <c r="V221" i="1" s="1"/>
  <c r="W221" i="1"/>
  <c r="W217" i="1"/>
  <c r="V216" i="1"/>
  <c r="V215" i="1" s="1"/>
  <c r="V214" i="1" s="1"/>
  <c r="V213" i="1" s="1"/>
  <c r="O212" i="1"/>
  <c r="V212" i="1" s="1"/>
  <c r="W197" i="1"/>
  <c r="O190" i="1"/>
  <c r="V190" i="1" s="1"/>
  <c r="U191" i="1"/>
  <c r="U184" i="1"/>
  <c r="U183" i="1"/>
  <c r="W181" i="1"/>
  <c r="U180" i="1"/>
  <c r="U179" i="1"/>
  <c r="O178" i="1"/>
  <c r="V178" i="1" s="1"/>
  <c r="V175" i="1"/>
  <c r="V174" i="1" s="1"/>
  <c r="V173" i="1" s="1"/>
  <c r="V172" i="1" s="1"/>
  <c r="V171" i="1" s="1"/>
  <c r="V170" i="1" s="1"/>
  <c r="W175" i="1"/>
  <c r="U174" i="1"/>
  <c r="U173" i="1"/>
  <c r="W172" i="1"/>
  <c r="O169" i="1"/>
  <c r="V169" i="1" s="1"/>
  <c r="W170" i="1"/>
  <c r="O163" i="1"/>
  <c r="V163" i="1" s="1"/>
  <c r="W164" i="1"/>
  <c r="W159" i="1"/>
  <c r="U158" i="1"/>
  <c r="U155" i="1"/>
  <c r="W154" i="1"/>
  <c r="O152" i="1"/>
  <c r="V152" i="1" s="1"/>
  <c r="W153" i="1"/>
  <c r="W136" i="1"/>
  <c r="V136" i="1"/>
  <c r="V135" i="1" s="1"/>
  <c r="O134" i="1"/>
  <c r="V134" i="1" s="1"/>
  <c r="W132" i="1"/>
  <c r="W131" i="1" s="1"/>
  <c r="V132" i="1"/>
  <c r="O131" i="1"/>
  <c r="V127" i="1"/>
  <c r="V126" i="1" s="1"/>
  <c r="V125" i="1" s="1"/>
  <c r="V124" i="1" s="1"/>
  <c r="W127" i="1"/>
  <c r="U119" i="1"/>
  <c r="W110" i="1"/>
  <c r="V110" i="1"/>
  <c r="V109" i="1" s="1"/>
  <c r="V108" i="1" s="1"/>
  <c r="W109" i="1"/>
  <c r="U108" i="1"/>
  <c r="O107" i="1"/>
  <c r="V107" i="1" s="1"/>
  <c r="U100" i="1"/>
  <c r="W99" i="1"/>
  <c r="W97" i="1"/>
  <c r="W88" i="1"/>
  <c r="V83" i="1"/>
  <c r="U75" i="1"/>
  <c r="V60" i="1"/>
  <c r="V59" i="1" s="1"/>
  <c r="V58" i="1" s="1"/>
  <c r="V57" i="1" s="1"/>
  <c r="V56" i="1" s="1"/>
  <c r="V55" i="1" s="1"/>
  <c r="V54" i="1" s="1"/>
  <c r="W60" i="1"/>
  <c r="W57" i="1"/>
  <c r="U44" i="1"/>
  <c r="U45" i="1"/>
  <c r="V44" i="1"/>
  <c r="V43" i="1" s="1"/>
  <c r="V42" i="1" s="1"/>
  <c r="V41" i="1" s="1"/>
  <c r="V40" i="1" s="1"/>
  <c r="U41" i="1"/>
  <c r="W37" i="1"/>
  <c r="V37" i="1"/>
  <c r="V36" i="1" s="1"/>
  <c r="V35" i="1" s="1"/>
  <c r="V34" i="1" s="1"/>
  <c r="V33" i="1" s="1"/>
  <c r="V32" i="1" s="1"/>
  <c r="V31" i="1" s="1"/>
  <c r="V30" i="1" s="1"/>
  <c r="O29" i="1"/>
  <c r="V29" i="1" s="1"/>
  <c r="W23" i="1"/>
  <c r="W21" i="1"/>
  <c r="O19" i="1"/>
  <c r="V19" i="1" s="1"/>
  <c r="V11" i="1"/>
  <c r="V10" i="1" s="1"/>
  <c r="V9" i="1" s="1"/>
  <c r="W11" i="1"/>
  <c r="W10" i="1"/>
  <c r="W9" i="1"/>
  <c r="W186" i="1"/>
  <c r="U89" i="1"/>
  <c r="U142" i="1"/>
  <c r="O78" i="1"/>
  <c r="V78" i="1" s="1"/>
  <c r="O62" i="1"/>
  <c r="V62" i="1" s="1"/>
  <c r="W63" i="1"/>
  <c r="U48" i="1"/>
  <c r="V48" i="1"/>
  <c r="U34" i="1"/>
  <c r="V14" i="1"/>
  <c r="U14" i="1"/>
  <c r="W27" i="1"/>
  <c r="U27" i="1"/>
  <c r="O39" i="1"/>
  <c r="V39" i="1" s="1"/>
  <c r="W42" i="1"/>
  <c r="U23" i="1"/>
  <c r="W14" i="1"/>
  <c r="W13" i="1" s="1"/>
  <c r="U26" i="1"/>
  <c r="V26" i="1"/>
  <c r="U10" i="1"/>
  <c r="U9" i="1"/>
  <c r="O8" i="1"/>
  <c r="V8" i="1" s="1"/>
  <c r="U21" i="1"/>
  <c r="W26" i="1"/>
  <c r="W25" i="1" s="1"/>
  <c r="W43" i="1"/>
  <c r="U43" i="1"/>
  <c r="W22" i="1"/>
  <c r="V22" i="1"/>
  <c r="V21" i="1" s="1"/>
  <c r="V20" i="1" s="1"/>
  <c r="O25" i="1"/>
  <c r="V25" i="1" s="1"/>
  <c r="W31" i="1"/>
  <c r="U31" i="1"/>
  <c r="U33" i="1"/>
  <c r="W33" i="1"/>
  <c r="U36" i="1"/>
  <c r="W36" i="1"/>
  <c r="U42" i="1"/>
  <c r="U51" i="1"/>
  <c r="U65" i="1"/>
  <c r="W75" i="1"/>
  <c r="W71" i="1" s="1"/>
  <c r="O71" i="1"/>
  <c r="V71" i="1" s="1"/>
  <c r="O87" i="1"/>
  <c r="V87" i="1" s="1"/>
  <c r="O94" i="1"/>
  <c r="V94" i="1" s="1"/>
  <c r="W96" i="1"/>
  <c r="V120" i="1"/>
  <c r="V119" i="1" s="1"/>
  <c r="V118" i="1" s="1"/>
  <c r="W118" i="1"/>
  <c r="U127" i="1"/>
  <c r="U132" i="1"/>
  <c r="W140" i="1"/>
  <c r="O139" i="1"/>
  <c r="W48" i="1"/>
  <c r="W47" i="1" s="1"/>
  <c r="U55" i="1"/>
  <c r="W64" i="1"/>
  <c r="U64" i="1"/>
  <c r="O53" i="1"/>
  <c r="V53" i="1" s="1"/>
  <c r="O117" i="1"/>
  <c r="V117" i="1" s="1"/>
  <c r="U136" i="1"/>
  <c r="W142" i="1"/>
  <c r="O146" i="1"/>
  <c r="V146" i="1" s="1"/>
  <c r="O50" i="1"/>
  <c r="V50" i="1" s="1"/>
  <c r="W69" i="1"/>
  <c r="U84" i="1"/>
  <c r="W101" i="1"/>
  <c r="U97" i="1"/>
  <c r="U148" i="1"/>
  <c r="W163" i="1" l="1"/>
  <c r="W247" i="1"/>
  <c r="W220" i="1"/>
  <c r="W232" i="1"/>
  <c r="W117" i="1"/>
  <c r="W146" i="1"/>
  <c r="W113" i="1"/>
  <c r="W226" i="1"/>
  <c r="W190" i="1"/>
  <c r="W87" i="1"/>
  <c r="W238" i="1"/>
  <c r="W202" i="1"/>
  <c r="W134" i="1"/>
  <c r="W107" i="1"/>
  <c r="V80" i="1"/>
  <c r="V79" i="1" s="1"/>
  <c r="W123" i="1"/>
  <c r="W53" i="1"/>
  <c r="W212" i="1"/>
  <c r="W62" i="1"/>
  <c r="W169" i="1"/>
  <c r="W178" i="1"/>
  <c r="W152" i="1"/>
  <c r="W19" i="1"/>
  <c r="W8" i="1"/>
  <c r="V139" i="1"/>
  <c r="V131" i="1"/>
  <c r="W94" i="1"/>
  <c r="W139" i="1"/>
  <c r="W29" i="1"/>
  <c r="W39" i="1"/>
</calcChain>
</file>

<file path=xl/sharedStrings.xml><?xml version="1.0" encoding="utf-8"?>
<sst xmlns="http://schemas.openxmlformats.org/spreadsheetml/2006/main" count="1176" uniqueCount="695">
  <si>
    <t>Загрузка ВЛ-35 кВ Вишневка - Кварц - Раздольная - Анар</t>
  </si>
  <si>
    <t>ВЛ-35 кВ Вишневка - Кварц - Раздольная - Анар</t>
  </si>
  <si>
    <t>ПС "Кварц"</t>
  </si>
  <si>
    <t>ПС "Раздольная"</t>
  </si>
  <si>
    <t>ПС "Анар"</t>
  </si>
  <si>
    <t>Класс напряжения, кВ</t>
  </si>
  <si>
    <t>Протяженность, км</t>
  </si>
  <si>
    <t>5,6
0,14</t>
  </si>
  <si>
    <t>25,8
0,14</t>
  </si>
  <si>
    <t>57,1
0,28</t>
  </si>
  <si>
    <t xml:space="preserve">
АС-70
АС-95 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</si>
  <si>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</si>
  <si>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</si>
  <si>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</si>
  <si>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</si>
  <si>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</si>
  <si>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</si>
  <si>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</si>
  <si>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Вишневка-Кварц</t>
  </si>
  <si>
    <t>Кварц-Раздольная</t>
  </si>
  <si>
    <t>Раздольная - Анар</t>
  </si>
  <si>
    <t xml:space="preserve">АС-70 
АС-95 </t>
  </si>
  <si>
    <t xml:space="preserve">АС-70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</si>
  <si>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</si>
  <si>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</si>
  <si>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</si>
  <si>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</si>
  <si>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</si>
  <si>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</si>
  <si>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</si>
  <si>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</si>
  <si>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</si>
  <si>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</si>
  <si>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</si>
  <si>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</si>
  <si>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</si>
  <si>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</si>
  <si>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</si>
  <si>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</si>
  <si>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</si>
  <si>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</si>
  <si>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</si>
  <si>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</si>
  <si>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ВЛ-35 кВ Вишневка - Михайловка</t>
  </si>
  <si>
    <t>Загрузка ВЛ-35 кВ Вишневка - Михайловка</t>
  </si>
  <si>
    <t>ПС "Михайловка"</t>
  </si>
  <si>
    <t>Вишневка - Михайловка</t>
  </si>
  <si>
    <t xml:space="preserve">
АС-70
</t>
  </si>
  <si>
    <t>ВЛ-35 кВ Вишневка - Тургеневка -Оросительная-Константиновка-Белоярка</t>
  </si>
  <si>
    <t>1.4</t>
  </si>
  <si>
    <t>ПС "Тургеневка"</t>
  </si>
  <si>
    <t>ПС "Оросительная"</t>
  </si>
  <si>
    <t>ПС "Константиновка"</t>
  </si>
  <si>
    <t>ПС "Белоярка"</t>
  </si>
  <si>
    <t>Вишневка-Тургеневка</t>
  </si>
  <si>
    <t>Тургеневка- Оросительная</t>
  </si>
  <si>
    <t>Оросительная - Константиновка</t>
  </si>
  <si>
    <t>Константиновка - Белоярка</t>
  </si>
  <si>
    <t>2,5</t>
  </si>
  <si>
    <t xml:space="preserve">АС-70 
</t>
  </si>
  <si>
    <t xml:space="preserve">12,18
</t>
  </si>
  <si>
    <t>АС-70</t>
  </si>
  <si>
    <t>35</t>
  </si>
  <si>
    <t>ПС "Ижевская"</t>
  </si>
  <si>
    <t>ПС "ПТФ"</t>
  </si>
  <si>
    <t>Вишневка - Ижевская</t>
  </si>
  <si>
    <t>Ижевская - Шептыкуль тяговая отпайка на ПС "ПТФ"</t>
  </si>
  <si>
    <t>ВЛ-35 кВ Вишневка - Ижевская - ПТФ - Шептыкуль тяговая цепь левая</t>
  </si>
  <si>
    <t>1.5</t>
  </si>
  <si>
    <t>Загрузка ВЛ-35 кВ Вишневка - Ижевская - Шептыкуль тяговая цепь левая</t>
  </si>
  <si>
    <t>Загрузка ВЛ-35 кВ Вишневка - Шептыкуль тяговая цепь правая</t>
  </si>
  <si>
    <t>ВЛ-35 кВ Вишневка - Шептыкуль тяговая цепь правая</t>
  </si>
  <si>
    <t>Вишневка - Шептыкуль тяговая цепь правая (ствол линии)</t>
  </si>
  <si>
    <t>ПС 35/0,4 кВ "Вишневский завод ЖБШ"</t>
  </si>
  <si>
    <t>ПС "ЕЦ-166/5"</t>
  </si>
  <si>
    <t>ПС "Щебкарьер"</t>
  </si>
  <si>
    <t>ПС "Карьер"</t>
  </si>
  <si>
    <t xml:space="preserve">АС-50 
</t>
  </si>
  <si>
    <t>Отпайка на ПС "Карьер" с отайки на ПС "ЕЦ-116/5", ПС "Щебкарьер"</t>
  </si>
  <si>
    <t>ПС "ХПП"</t>
  </si>
  <si>
    <t>отпайка на ПС "ХПП"</t>
  </si>
  <si>
    <t>отпайка на ПС "Вишневский завод ЖБШ"</t>
  </si>
  <si>
    <t>отпайка на ПС "Ижевская"</t>
  </si>
  <si>
    <t>отпайка на ПС "ПТФ"</t>
  </si>
  <si>
    <t>АС-50
АС-70</t>
  </si>
  <si>
    <t>1.6</t>
  </si>
  <si>
    <t>1.7</t>
  </si>
  <si>
    <t>1,8</t>
  </si>
  <si>
    <t xml:space="preserve">АС-50
</t>
  </si>
  <si>
    <t>ПС "Ново-Владимировка"</t>
  </si>
  <si>
    <t>ПС "Сары-Оба"</t>
  </si>
  <si>
    <t>ПС "Вячеславка"</t>
  </si>
  <si>
    <t>ПС "Юлия</t>
  </si>
  <si>
    <t>ПС "Вячеславский Гидроузел"</t>
  </si>
  <si>
    <t>Шептыкуль тяговая - Вячеславский гидроузел</t>
  </si>
  <si>
    <t>отпайка на ПС "Вячеславка" от ВЛ-35 кВ Шептыкуль тяговая - Вячеславский гидроузел</t>
  </si>
  <si>
    <t>АС-70
АС-95</t>
  </si>
  <si>
    <t>1,2
3,35</t>
  </si>
  <si>
    <t>Вячеславка - Юлия</t>
  </si>
  <si>
    <t>Вячеславка - Сары-Оба</t>
  </si>
  <si>
    <t>24,2
1,22</t>
  </si>
  <si>
    <t>11,35
0,65</t>
  </si>
  <si>
    <t>Ново-Владиморовка-Сары-Оба</t>
  </si>
  <si>
    <t>Сары-Оба тяговая - 
Ново-Владимировка</t>
  </si>
  <si>
    <t>АС-70, 
ТТ-150/5 на ПС "Вишневка"</t>
  </si>
  <si>
    <t>АС-70, 
ТТ-150/5 на ПС "Вишневка", 
ТТ-300/5 на ТПС "Шептыкуль тяговая"</t>
  </si>
  <si>
    <t>АС-70,
 ТТ-100/5 на ТПС "Сары-Оба тяговая", 
ТТ-300/5 на ТПС "Шептыкуль тяговая"</t>
  </si>
  <si>
    <t xml:space="preserve">Загрузка ВЛ-35 кВ Сары-Оба тяговая - Ново-Владимировка - Сары-Оба - Вячеславка -Юлия - Вячеславский гидроузел - Шептыкуль тяговая </t>
  </si>
  <si>
    <t xml:space="preserve">ВЛ-35 кВ Сары-Оба тяговая - Ново-Владимировка - Сары-Оба - Вячеславка -Юлия - Вячеславский гидроузел - Шептыкуль тяговая </t>
  </si>
  <si>
    <t xml:space="preserve">Загрузка ВЛ-35 кВ Шептыкуль тяговая - Вячеславский гидроузел </t>
  </si>
  <si>
    <t>ВЛ-35 кВ  Шептыкуль тяговая - Вячеславский гидроузеел</t>
  </si>
  <si>
    <t>Загрузка ВЛ-35 кВ Сары-Оба тяговая -  Вячеславский гидроузел</t>
  </si>
  <si>
    <t xml:space="preserve">ВЛ-35 кВ Сары-Оба тяговая - Вячеславский гидроузел </t>
  </si>
  <si>
    <t>АС-70,
 ТТ-300/5 на ТПС "Сары-Оба тяговая"</t>
  </si>
  <si>
    <t>Сары-Оба тяговая - Вячеславский гидроузел</t>
  </si>
  <si>
    <t xml:space="preserve">
АС-70 
АС-95
</t>
  </si>
  <si>
    <t xml:space="preserve"> 
АС-70
АС-95 
</t>
  </si>
  <si>
    <t xml:space="preserve">
АС-70
АС-95 
</t>
  </si>
  <si>
    <t>57,68
5,22</t>
  </si>
  <si>
    <t>ПС "Южная"</t>
  </si>
  <si>
    <t>ПС "Антоновка"</t>
  </si>
  <si>
    <t>ПС "Заря"</t>
  </si>
  <si>
    <t>ПС "Софиевка"</t>
  </si>
  <si>
    <t>ПС 35/0,4 кВ Карьер ТОО "ДС "Нойбург"</t>
  </si>
  <si>
    <t>ПС "Куянды"</t>
  </si>
  <si>
    <t>Куянды - Куянды-Южная</t>
  </si>
  <si>
    <t>отпайка на ПС "Карьер" от ВЛ-35 кВ Софиевка-Куянды</t>
  </si>
  <si>
    <t>Софиевка - Куянды</t>
  </si>
  <si>
    <t>АС-50
АС-95</t>
  </si>
  <si>
    <t>Заря-Софиевка</t>
  </si>
  <si>
    <t>АС-95
АС50</t>
  </si>
  <si>
    <t>0,75
22,15</t>
  </si>
  <si>
    <t>Антоновка-Заря</t>
  </si>
  <si>
    <t>Южная-Антоновка</t>
  </si>
  <si>
    <t>Жолымбет-Южная</t>
  </si>
  <si>
    <t>АС-95
АС-70</t>
  </si>
  <si>
    <t>1,9
3,4</t>
  </si>
  <si>
    <t>АС-50
АС-70
АС-95</t>
  </si>
  <si>
    <t>Загрузка ВЛ-35 кВ Жолымбет -Южная-Антоновка-Заря-Софиевка-Куянды - Коянды-Южная</t>
  </si>
  <si>
    <t>ВЛ-35 кВ Жолымбет -Южная-Антоновка-Заря-Софиевка- Куянды - Коянды-Южная</t>
  </si>
  <si>
    <t>Загрузка ВЛ-35 кВ Промзона - Коянды-Южная</t>
  </si>
  <si>
    <t>ВЛ-35 кВ Промзона - Коянды-Южная</t>
  </si>
  <si>
    <t>Промзона - Коянды-Южная</t>
  </si>
  <si>
    <t>3,157
10,66</t>
  </si>
  <si>
    <t>ПС 35/0,4 кВ "Алаш"</t>
  </si>
  <si>
    <t>ПС  35/0,4 кВ "L-Profi"</t>
  </si>
  <si>
    <t>ПС  35/0,4 кВ "МолПродуктСервис"</t>
  </si>
  <si>
    <t>ПС  35/0,4 кВ "Северные гряды"</t>
  </si>
  <si>
    <t>отпайка КЛ-35 кВ на ПС "Алаш" от ВЛ-35 кВ Промзона - Коянды-Южная</t>
  </si>
  <si>
    <t>отпайка КЛ-35 кВ на ПС "L-Profi" от ВЛ-35 кВ Промзона - Коянды-Южная</t>
  </si>
  <si>
    <t>КЛ-35 кВ</t>
  </si>
  <si>
    <t>отпайка КЛ-35 кВ на ПС "МолПродуктСервис" от ВЛ-35 кВ Промзона - Коянды-Южная</t>
  </si>
  <si>
    <t>АС-70, 
ТТ-300/5 выносные в сторону ПС "Куянды"  на ПС "Коянды-Южная"</t>
  </si>
  <si>
    <t>Загрузка ВЛ-35 кВ Ново-Александровка - Юбилейная - Волгодоновка - Шептыкуль тяговая</t>
  </si>
  <si>
    <t>ВЛ-35 кВ Ново-Александровка - Юбилейная - Волгодоновка - Шептыкуль тяговая</t>
  </si>
  <si>
    <t>Ново-Александровка - Юбилейная</t>
  </si>
  <si>
    <t>ПС "Юбилейная"</t>
  </si>
  <si>
    <t>Юбилейная - Волгодоновка</t>
  </si>
  <si>
    <t>14,187
4,74</t>
  </si>
  <si>
    <t>ПС "КомСервис ЖЖ"</t>
  </si>
  <si>
    <t>отпайка на ПС "КомСервис ЖЖ" от ВЛ-35 кВ Юбилейная - Волгодоновка</t>
  </si>
  <si>
    <t>ПС   "Волгодоновка"</t>
  </si>
  <si>
    <t>Волгодоновка - Шептыкуль тяговая</t>
  </si>
  <si>
    <t>4,74
10,579</t>
  </si>
  <si>
    <t>ПС  "Бабатайский ХПП"</t>
  </si>
  <si>
    <t>АС-35</t>
  </si>
  <si>
    <t>АС-95,</t>
  </si>
  <si>
    <t>АС-70, 
 ТТ-100/5 на ПС "Ново-Александровка",
ТТ-300/5 на ТПС "Шептыкуль тяговая"</t>
  </si>
  <si>
    <t>АС-35
АС-70
АС-95</t>
  </si>
  <si>
    <t>Загрузка ВЛ-35 кВ Восточная - Интернациональная -Мичурина - Ново-Александровка</t>
  </si>
  <si>
    <t>ВЛ-35 кВ Восточная - Интернациональная -Мичурина - Ново-Александровка</t>
  </si>
  <si>
    <t>ПС "Интернациональная"</t>
  </si>
  <si>
    <t>ПС "Мичурино"</t>
  </si>
  <si>
    <t>Интернациональная - Мичурина</t>
  </si>
  <si>
    <t>АС-70
АС-50</t>
  </si>
  <si>
    <t>1,59
2,28</t>
  </si>
  <si>
    <t>ПС   "Солнечная"</t>
  </si>
  <si>
    <t>12,52
0,15</t>
  </si>
  <si>
    <t>Мичурино-Красный Яр (СШ)</t>
  </si>
  <si>
    <t>АС-50, 
ТТ-100/5 выносные на ПС "Ново-Александровка"</t>
  </si>
  <si>
    <t xml:space="preserve">
АС-50
</t>
  </si>
  <si>
    <t>Загрузка ВЛ-35 кВ Рождественка-Целиноградская</t>
  </si>
  <si>
    <t>ВЛ-35 кВ Рождественка - Целиноградская</t>
  </si>
  <si>
    <t>ПС "Целиноградская"</t>
  </si>
  <si>
    <t>Рождественка - Целиноградская</t>
  </si>
  <si>
    <t>ПС 35/6 кВ "Карьер"</t>
  </si>
  <si>
    <t>Отпайка на ПС "Карьер" от ВЛ-35 кВ Рождественка-Целиноградская</t>
  </si>
  <si>
    <t>АС-95</t>
  </si>
  <si>
    <t>ПС 35/10 кВ "Насосная" (Талдыколь)</t>
  </si>
  <si>
    <t>Целиноградская - Насосная (5,95 км на балансе АПЭС, 3,6 на балансе АСА)</t>
  </si>
  <si>
    <t>ТТ-300/5 выносные в сторону  линии, на СМВ-35 кВ ТТ-100/5, МВ-35-1 ТТ-100/5, МВ-35-2 150/5 на ПС "Рождественка"</t>
  </si>
  <si>
    <t>АС-95,  
СШ-35 кВ АС-95, ТТ-100/5 в сторону ПС "Насосная" на ПС "Целиноградская"</t>
  </si>
  <si>
    <t xml:space="preserve"> ВЛ-35 кВ Рождественка-Романовка-Красноярка-Жангиз-Кудук - М.Маметовой - Челкарская - Красный флаг -Сабунды</t>
  </si>
  <si>
    <t>ПС "Романовка"</t>
  </si>
  <si>
    <t>ПС "Красноярка"</t>
  </si>
  <si>
    <t>ПС "Жангиз-Кудук"</t>
  </si>
  <si>
    <t>ПС "М.Маметовой"</t>
  </si>
  <si>
    <t>ПС "Челкарская"</t>
  </si>
  <si>
    <t>ПС "Красный  Флаг"</t>
  </si>
  <si>
    <t>Рождественка - Романовка</t>
  </si>
  <si>
    <t>Романовка -Красноярка</t>
  </si>
  <si>
    <t>Красноярка - Жангиз-Кудук</t>
  </si>
  <si>
    <t>Жангиз-Кудук - М.Маметовой</t>
  </si>
  <si>
    <t>Челкарская - Красный Флаг</t>
  </si>
  <si>
    <t>Сабунды - Красный Флаг</t>
  </si>
  <si>
    <t xml:space="preserve">
АС-95
</t>
  </si>
  <si>
    <t>АС-50</t>
  </si>
  <si>
    <t>12,7</t>
  </si>
  <si>
    <t>1.8</t>
  </si>
  <si>
    <t>АС-95,
СШ-35 кВ АС-50, 
Заградитель ЗВС-100 в сторону ПС "Красноярка",
ТТ-75/5 МВ-35 кВ Рождественка на ПС "Романовка".</t>
  </si>
  <si>
    <t>1,6</t>
  </si>
  <si>
    <t>Загрузка ВЛ-35 кВ Сабунды - Нурводы</t>
  </si>
  <si>
    <t xml:space="preserve"> ВЛ-35 кВ Сабунды -Нурводы</t>
  </si>
  <si>
    <t>ПС 35/10 кВ "Нурводы"</t>
  </si>
  <si>
    <t>Сабунды - Нурводы</t>
  </si>
  <si>
    <t>АС-50,
ТТ-200/5 на МВ-35 кВ Романовка, на СМВ-35 кВ ТТ-100/5, МВ-35-1 ТТ-100/5, МВ-35-2 150/5 на ПС "Рождественка"</t>
  </si>
  <si>
    <t>АС-50, 
СШ-35 кВ АС-95,
 ТТ-150/5 на МВ-35 кВ Красный Флаг и М.Маметовой (выносной), 
ТТ-300/5 МВ-35-1, 2 и СМВ-35 кВ на ПС "Сабунды"</t>
  </si>
  <si>
    <t xml:space="preserve">
АС-95</t>
  </si>
  <si>
    <t>Загрузка ВЛ-35 кВ Сабунды - Кенбидаик - Арыкты - Кургальджино</t>
  </si>
  <si>
    <t>ВЛ-35 кВ Сабунды - Кенбидаик - Арыкты - Кургальджино</t>
  </si>
  <si>
    <t>ПС "Кенбидаик"</t>
  </si>
  <si>
    <t>ПС "Арыкты"</t>
  </si>
  <si>
    <t>ПС "Кумгуль"</t>
  </si>
  <si>
    <t>Кургальджино - Арыкты</t>
  </si>
  <si>
    <t>Сабунды - Кенбидаик</t>
  </si>
  <si>
    <t>Кенбидаик - Арыкты</t>
  </si>
  <si>
    <t>Арыкты - Кумгуль</t>
  </si>
  <si>
    <t>11,4</t>
  </si>
  <si>
    <t>20</t>
  </si>
  <si>
    <t>80,9
30</t>
  </si>
  <si>
    <t>АС-70, 
СШ-35 кВ АС-95,
Заградитель ЗВС-100 в сторону ПС "Арыкты",
 ТТ-200/5 на МВ-35 кВ Арыкты,
ТТ-300/5 на МВ-35-1, 2  СМВ-35 кВ  на ПС "Кургальджино"</t>
  </si>
  <si>
    <t>АС-50, 
СШ-35 кВ АС-95,
 ТТ-50/5 на МВ-35 кВ Арыкты, 
ТТ-300/5 на МВ-35-1, 2 и СМВ-35 кВ на ПС "Сабунды"</t>
  </si>
  <si>
    <t>АС-50, 
СШ-35 кВ АС-95,
 ТТ-50/5 на МВ-35 кВ Нурводы (выносной), 
ТТ-300/5 на МВ-35-1, 2 и СМВ-35 кВ на ПС "Сабунды"</t>
  </si>
  <si>
    <t>Загрузка ВЛ-35 кВ Жантеке - Коммуна - Кургальджино</t>
  </si>
  <si>
    <t>ВЛ-35 кВ Жантеке - Коммуна - Кургальджино</t>
  </si>
  <si>
    <t>ПС "Коммуна"</t>
  </si>
  <si>
    <t>Кургальджино - Коммуна</t>
  </si>
  <si>
    <t>Жантеке - Коммуна</t>
  </si>
  <si>
    <t>12,4
3,8</t>
  </si>
  <si>
    <t>12
3,8</t>
  </si>
  <si>
    <t>24,4
7,6</t>
  </si>
  <si>
    <t>16</t>
  </si>
  <si>
    <t>ПС "Полтавка"</t>
  </si>
  <si>
    <t>ПС "Буревестник"</t>
  </si>
  <si>
    <t>ПС "Ушакова"</t>
  </si>
  <si>
    <t>Жантеке - Ушакова</t>
  </si>
  <si>
    <t>Краснознаменка - Полтавка</t>
  </si>
  <si>
    <t>Полтавка - Буревестник</t>
  </si>
  <si>
    <t>Буревестник - Ушакова</t>
  </si>
  <si>
    <t>АС-70,
СШ-35 кВ АС-95,
ТТ-100/5 на МВ-35 кВ Ушакова,
ТТ-150/5 на МВ-35-2 и СМВ-35кВ, ТТ-200/5 МВ-35-1 на ПС "Жантеке"</t>
  </si>
  <si>
    <t>АС-70, 
СШ-35 кВ АС-95,
 ТТ-100/5 на МВ-35 кВ Коммуна,
ТТ-300/5 на МВ-35-1, 2  СМВ-35 кВ  на ПС "Кургальджино"</t>
  </si>
  <si>
    <t>53,2
29</t>
  </si>
  <si>
    <t>АС-50,
СШ-35 кВ АС-70, 
ТТ-100/5 МВ-35 кВ Буревестник,
Заградитель ЗВС-100 в сторону ПС "Краснознаменка" на ПС "Полтавка"</t>
  </si>
  <si>
    <t>Загрузка ВЛ-35 кВ Кургальджино - Шалкар</t>
  </si>
  <si>
    <t xml:space="preserve"> ВЛ-35 кВ Кургальджино - Шалкар</t>
  </si>
  <si>
    <t>ПС "Шалкар"</t>
  </si>
  <si>
    <t>Кургальджино - Шалкар</t>
  </si>
  <si>
    <t xml:space="preserve">ВЛ-35 кВ Кургальджино -Уркендеу-Абая - Армавирская-Калинина - Днепропетровская - Краснознаменка </t>
  </si>
  <si>
    <t>ПС "Уркендеу"</t>
  </si>
  <si>
    <t>ПС "Абая"</t>
  </si>
  <si>
    <t>ПС "Армавирская"</t>
  </si>
  <si>
    <t>ПС "Калинина"</t>
  </si>
  <si>
    <t>Кургальджино - Уркендеу</t>
  </si>
  <si>
    <t>Уркендеу - Абая</t>
  </si>
  <si>
    <t>Абая - Армавирская</t>
  </si>
  <si>
    <t>Армавирская - Калинина</t>
  </si>
  <si>
    <t>Днепропетрвская - Калинина</t>
  </si>
  <si>
    <t>Краснознаменка - Армавирская</t>
  </si>
  <si>
    <t>11,74
5,48</t>
  </si>
  <si>
    <t>28,3
5,48</t>
  </si>
  <si>
    <t>3
32,4</t>
  </si>
  <si>
    <t>30,5</t>
  </si>
  <si>
    <t>47,5
72,44
41,46</t>
  </si>
  <si>
    <t>АС-70, 
СШ-35 кВ АС-95,
 ТТ-100/5 выносной на МВ-35 кВ Абая,
ТТ-300/5 на МВ-35-1, 2  СМВ-35 кВ  на ПС "Кургальджино"</t>
  </si>
  <si>
    <t>АС-50,
СШ-35 кВ АС-70, 
ТТ-100/5 выносные МВ-35 кВ Армавирская,
ТТ-300/5 на МВ-35-1, 2 и СМВ-35 кВ ПС "Краснознаменка"</t>
  </si>
  <si>
    <t>АС-95,
СШ-35 кВ АС-70, 
ТТ-100/5 выносные МВ-35 кВ Калинино,
ТТ-150/5 на МВ-35-1 на ПС "Днепропетровская"</t>
  </si>
  <si>
    <t>АС-70, 
СШ-35 кВ АС-70,
ТТ-100/5 выносные на МВ-35 кВ Абая  на ПС "Уркендеу"</t>
  </si>
  <si>
    <t>АС-70,
СШ-35 кВ АС-70,
ТТ-100/5 на СМВ-35 кВ на ПС "Абая"</t>
  </si>
  <si>
    <t>АС-50, 
СШ-35 кВ АС-70,
ТТ-75/5 на МВ-35 кВ Калинина, ТТ-100/5  на МВ-35 кВ Абая, заградитель ЗВС-100 в сторону ПС "Абая" на ПС "Армавирская"</t>
  </si>
  <si>
    <t>АС-70, 
СШ-35 кВ АС-95,
 ТТ-100/5 выносной на МВ-35 кВ Шалкар,
ТТ-300/5 на МВ-35-1, 2  СМВ-35 кВ  на ПС "Кургальджино"</t>
  </si>
  <si>
    <t>ПС "Ладыженка"</t>
  </si>
  <si>
    <t>Днепропетровская - Баумана</t>
  </si>
  <si>
    <t>Баумана - Ладыженка</t>
  </si>
  <si>
    <t>Целинная - Ладыженка</t>
  </si>
  <si>
    <t xml:space="preserve">Загрузка ВЛ-35 кВ Краснознаменка - Совхозная - Степняк -ХПП -Днепропетровская  </t>
  </si>
  <si>
    <t xml:space="preserve">ВЛ-35 кВ Краснознаменка - Совхозная - Степняк -ХПП -Днепропетровская </t>
  </si>
  <si>
    <t>ПС "Совхозная"</t>
  </si>
  <si>
    <t>ПС "Степняк"</t>
  </si>
  <si>
    <t>Краснознаменка - Совхозная</t>
  </si>
  <si>
    <t>Совхозная - Степняк</t>
  </si>
  <si>
    <t>Днепропетровская - Степняк</t>
  </si>
  <si>
    <t>18,78
8,9</t>
  </si>
  <si>
    <t>МКТП 35/0,4 кВ КХ Мухатаев ("ХПП")</t>
  </si>
  <si>
    <t>отпайка на МКТП 35/0,4 кВ КХ Мухатаев ("ХПП") от ВЛ-35 кВ Совхозная - Степняк</t>
  </si>
  <si>
    <t>отпайка на МКТП 35/0,4 кВ КХ Мухатаев ("ХПП") от ВЛ-35 кВ Днепропетровская- Степняк</t>
  </si>
  <si>
    <t>33,4</t>
  </si>
  <si>
    <t>18,47
7,26</t>
  </si>
  <si>
    <t>8,23
7,26</t>
  </si>
  <si>
    <t>42,53
25,98
8,9</t>
  </si>
  <si>
    <t>32
14,52
34,65</t>
  </si>
  <si>
    <t>АС-95,
СШ-35 кВ АС-70, 
ТТ-30/5 выносные МВ-35 кВ Степняк,
ТТ-150/5 на МВ-35-1 на ПС "Днепропетровская"</t>
  </si>
  <si>
    <t>АС-35, 
СШ-35 кВ АС-95,
ТТ-100/5 на МВ-35 кВ Ладыженка, ТТ-200/5 МВ-35-3, ТТ-150/5 МВ-35-4 и СМВ-35 кВ на ПС "Целинная"</t>
  </si>
  <si>
    <t>ПС "Баумана"</t>
  </si>
  <si>
    <t>АС-70, 
СШ-35 кВ АС-70,
ТТ-100/5 на МВ-35 Целинная и СМВ-35 кВ, ТТ-100/5 выносной на МВ-35 кВ Баумана на ПС "Ладыженка"</t>
  </si>
  <si>
    <t>АС-35,
СШ-35 кВ АС-70, 
ТТ-100/5 выносные МВ-35 кВ Баумана,
ТТ-150/5 на МВ-35-1 на ПС "Днепропетровская"</t>
  </si>
  <si>
    <t>ПС "Ишимская"</t>
  </si>
  <si>
    <t>М.Горького - Ишимская</t>
  </si>
  <si>
    <t>31,8
37,18</t>
  </si>
  <si>
    <t>4</t>
  </si>
  <si>
    <t>АС-70, 
СШ-35 кВ АС-70,
ТТ-100/5 на СМВ-35 кВ на ПС "Шункырколь"</t>
  </si>
  <si>
    <t>Шункурколь - Ишимская</t>
  </si>
  <si>
    <t>ПС "Шункурколь"</t>
  </si>
  <si>
    <t>Мариновская - Шункурколь</t>
  </si>
  <si>
    <t>ВЛ-35 кВ Мариновская -Шункурколь -Ишимская - М.Горького</t>
  </si>
  <si>
    <t>Загрузка ВЛ-35 кВ Мариновская -Шункурколь -Ишимская - М.Горького</t>
  </si>
  <si>
    <t>ПС "Калиновка"</t>
  </si>
  <si>
    <t>М.Горького - Калиновка</t>
  </si>
  <si>
    <t>ПС "Тельмана"</t>
  </si>
  <si>
    <t>Калиновка - Тельмана</t>
  </si>
  <si>
    <t>ПС "Акимовская"</t>
  </si>
  <si>
    <t>Тельмана - Акимовская</t>
  </si>
  <si>
    <t>ПС "Красная Заря"</t>
  </si>
  <si>
    <t>ПС "Красносельская"</t>
  </si>
  <si>
    <t>Красная Заря - Красносельская</t>
  </si>
  <si>
    <t>Тельмана - Красная Заря</t>
  </si>
  <si>
    <t>27,32</t>
  </si>
  <si>
    <t>ПС 35/0,4 кВ ХПП Адырь</t>
  </si>
  <si>
    <t>АС-35
АС50</t>
  </si>
  <si>
    <t>8,1
10,47</t>
  </si>
  <si>
    <t>отпайка на ПС 35/0,4 кВ ХПП Адырь от ВЛ35 кВ Красная Заря - Красносельская</t>
  </si>
  <si>
    <t>АС-150</t>
  </si>
  <si>
    <t>КТП-35/0,4 кВ РРС</t>
  </si>
  <si>
    <t>26,28
1,08</t>
  </si>
  <si>
    <t>ПС "Астраханка"</t>
  </si>
  <si>
    <t>Урман - Астраханка</t>
  </si>
  <si>
    <t>ПС "Силикатная"</t>
  </si>
  <si>
    <t>Астраханка - Силикатная</t>
  </si>
  <si>
    <t>Силикатная - ХПП</t>
  </si>
  <si>
    <t>ПС 35/0,4 кВ Джалтырский ХПП</t>
  </si>
  <si>
    <t>Джалтырь тяговая - Силикатная</t>
  </si>
  <si>
    <t>ВЛ-35 кВ Урман-Астраханка -Силикатная - ХПП-Джалтырь тягова</t>
  </si>
  <si>
    <t>Ирченко тяговая - Красносельская</t>
  </si>
  <si>
    <t>Загрузка ВЛ-35 кВ Урман - Гранит - Первомайская-Камышенка-Жамбул-Родина - Луговая - Тастак тяговая</t>
  </si>
  <si>
    <t>ВЛ-35 кВ Урман - Гранит - Первомайская-Камышенка-Жамбул-Родина - Луговая - Тастак тяговая</t>
  </si>
  <si>
    <t>ПС "Гранит"</t>
  </si>
  <si>
    <t>ПС "Первомайская"</t>
  </si>
  <si>
    <t>ПС "Камышенка"</t>
  </si>
  <si>
    <t>ПС "Жамбул"</t>
  </si>
  <si>
    <t>ПС "Луговая"</t>
  </si>
  <si>
    <t>Урман - Гранит</t>
  </si>
  <si>
    <t>Гранит - Первомайская</t>
  </si>
  <si>
    <t>Первомайская- Камышенка</t>
  </si>
  <si>
    <t>Камышенка - Жамбул</t>
  </si>
  <si>
    <t>ПС "Родина"</t>
  </si>
  <si>
    <t>Жамбул - Родина</t>
  </si>
  <si>
    <t>Родина - Луговая</t>
  </si>
  <si>
    <t>Луговая - Тастак тяговая</t>
  </si>
  <si>
    <t>1,7
5,79</t>
  </si>
  <si>
    <t>20,46
0,85</t>
  </si>
  <si>
    <t>15,2</t>
  </si>
  <si>
    <t>Тастак тяговая - Луговая</t>
  </si>
  <si>
    <t>Луговая - Родина</t>
  </si>
  <si>
    <t>ПС "Семеновка"</t>
  </si>
  <si>
    <t>ПС "Максимовка"</t>
  </si>
  <si>
    <t>1.9</t>
  </si>
  <si>
    <t>ПС "Фарфоровый завод"</t>
  </si>
  <si>
    <t>1.10</t>
  </si>
  <si>
    <t>Семеновка - Максимовка</t>
  </si>
  <si>
    <t>Максимовка - Фарфоровый завод</t>
  </si>
  <si>
    <t>отпайка на ПС "Жайнак" от ВЛ-35 кВ Тастак тяговая - Фарфоровый звавод</t>
  </si>
  <si>
    <t>Тастак тяговая - Фарфоровый завод</t>
  </si>
  <si>
    <t>ПС 35/0,4 кВ  "Жайнак ХПП"</t>
  </si>
  <si>
    <t>7,9</t>
  </si>
  <si>
    <t>ПС "Красногвардейская"</t>
  </si>
  <si>
    <t>ПС "Кайнарская"</t>
  </si>
  <si>
    <t>Красногвардейская - Кайнарская</t>
  </si>
  <si>
    <t>ПС "Колутон"</t>
  </si>
  <si>
    <t>Кайнарская - Колутон</t>
  </si>
  <si>
    <t>ПС "Береговая"</t>
  </si>
  <si>
    <t>Колутон - Береговая</t>
  </si>
  <si>
    <t>ПС "Новый Колутона"</t>
  </si>
  <si>
    <t>Береговая - Новый Колутон</t>
  </si>
  <si>
    <t>Береговая - Красносельская</t>
  </si>
  <si>
    <t>отпайка на РРС от ВЛ-35 кВ Береговая - Красносельская</t>
  </si>
  <si>
    <t>Красносельская - Ирченко тяговая</t>
  </si>
  <si>
    <t>отпайка на МКТП от ВЛ-35 кВ Колутон - Береговая</t>
  </si>
  <si>
    <t>0,2</t>
  </si>
  <si>
    <t>АС-35
АС-95</t>
  </si>
  <si>
    <t>7,85
0,15</t>
  </si>
  <si>
    <t>АС-35
АС-50</t>
  </si>
  <si>
    <t>1,87
18,13</t>
  </si>
  <si>
    <t>7,02
16</t>
  </si>
  <si>
    <t>Красносельская - Культура</t>
  </si>
  <si>
    <t>39,85
20,89</t>
  </si>
  <si>
    <t>Загрузка ВЛ-35 кВ АГПП - Сергеевка - Самарка - Алгабас - Перекатная тяговая</t>
  </si>
  <si>
    <t>Загрузка ВЛ-35 кВ Новосельская - Шуйская -Победа - Бараккульская - Веселовская</t>
  </si>
  <si>
    <t>ВЛ-35 кВ Красносельская - Культура - Гвардеец - Карамышевка -Васильевка - Дорогино - Каменка - Балкашино -Белгородка -Айдабул</t>
  </si>
  <si>
    <t>ПС "Культура"</t>
  </si>
  <si>
    <t>Культура - Гвардеец</t>
  </si>
  <si>
    <t>ПС "Гвардеец"</t>
  </si>
  <si>
    <t>ПС "Васильевка"</t>
  </si>
  <si>
    <t>Гвардеец - Васильевка</t>
  </si>
  <si>
    <t>Загрузка ВЛ-35 кВ Красносельская - Культура - Гвардеец - Васильевка - Дорогино - Каменка - Балкашино -Белгородка -Айдабул</t>
  </si>
  <si>
    <t>ПС "Дорогино"</t>
  </si>
  <si>
    <t>Васильевка -Дорогино</t>
  </si>
  <si>
    <t>Дорогино - Каменка</t>
  </si>
  <si>
    <t>ПС "Каменка"</t>
  </si>
  <si>
    <t>Балкашино - Каменка</t>
  </si>
  <si>
    <t>ПС "Белгородка"</t>
  </si>
  <si>
    <t>Каменка - Белгородка</t>
  </si>
  <si>
    <t>14</t>
  </si>
  <si>
    <t>Белгородка - Айдабол</t>
  </si>
  <si>
    <t>ПС "Красноводская"</t>
  </si>
  <si>
    <t>Журавлевка - Красноводская</t>
  </si>
  <si>
    <t>Красноводская - 
Новый Колутон</t>
  </si>
  <si>
    <t>ПС "Новобратская"</t>
  </si>
  <si>
    <t>Новый Колутон - Новобратская</t>
  </si>
  <si>
    <t xml:space="preserve">ВЛ-35 кВ Журавлевка -Красноводская-  - Новый Колутон  - Новобратская- Аменгельды - Карамышевка </t>
  </si>
  <si>
    <t>ПС "Амангельды"</t>
  </si>
  <si>
    <t>Новобратская - Амангельды</t>
  </si>
  <si>
    <t>Карамышевка - Амангельды</t>
  </si>
  <si>
    <t>ПС "Жарсуатская"</t>
  </si>
  <si>
    <t>Джалтырь - 
Жарсуатская</t>
  </si>
  <si>
    <t>Жарсуатская -
Кызылжарская</t>
  </si>
  <si>
    <t>Журавлевка - Кызылжарская</t>
  </si>
  <si>
    <t>ПС "Акбиет"</t>
  </si>
  <si>
    <t>ПС "Пригородная"</t>
  </si>
  <si>
    <t>ПС "Андреевка"</t>
  </si>
  <si>
    <t>Джалтырь - Акбиет</t>
  </si>
  <si>
    <t>Акбиет - Пригородная</t>
  </si>
  <si>
    <t>отпайка на ПС "Андреевка" от ВЛ-35 кВ Пригородная - Петровка</t>
  </si>
  <si>
    <t>Пригородная - Петровка</t>
  </si>
  <si>
    <t>ПС "Сергеевка"</t>
  </si>
  <si>
    <t>ПС "Самарка"</t>
  </si>
  <si>
    <t>ПС "Алгабас"</t>
  </si>
  <si>
    <t>ВЛ-35 кВ АГПП - Сергеевка - Самарка - Алгабас - Перекатная тяговая</t>
  </si>
  <si>
    <t>АГПП - Сергеевка</t>
  </si>
  <si>
    <t>Сергеевка - Самарка</t>
  </si>
  <si>
    <t xml:space="preserve"> Самарка - Алгабас</t>
  </si>
  <si>
    <t xml:space="preserve">Перекатная тяговая - Алгабас </t>
  </si>
  <si>
    <t>ПС "Садовая"</t>
  </si>
  <si>
    <t>ПС "Борисовка"</t>
  </si>
  <si>
    <t>ПС "Покровка"</t>
  </si>
  <si>
    <t>ПС "Отан"</t>
  </si>
  <si>
    <t>ПС "Спасская"</t>
  </si>
  <si>
    <t>АГПП - Садовая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</si>
  <si>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</si>
  <si>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</si>
  <si>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</si>
  <si>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</si>
  <si>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</si>
  <si>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</si>
  <si>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ВЛ-35 кВ Новосельская - Шуйская -Победа - Бараккульская - Веселовская</t>
  </si>
  <si>
    <t>ПС "Шуйская"</t>
  </si>
  <si>
    <t>ПС "Победа"</t>
  </si>
  <si>
    <t>ПС "Бараккульская"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</si>
  <si>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</si>
  <si>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</si>
  <si>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</si>
  <si>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</si>
  <si>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13,8
1</t>
  </si>
  <si>
    <t>АС-35
АС-70</t>
  </si>
  <si>
    <t>18,5
1</t>
  </si>
  <si>
    <t>КТП-35/0,4 кВ ТОО "Байлы"</t>
  </si>
  <si>
    <t>отпайка на КТП-35/0,4 кВ ТОО "Байлы"</t>
  </si>
  <si>
    <t>21,5
1,9</t>
  </si>
  <si>
    <t>14
3,5</t>
  </si>
  <si>
    <t>14,4
0,62</t>
  </si>
  <si>
    <t>12,55
0,63</t>
  </si>
  <si>
    <t>10,83
2,65
0,53</t>
  </si>
  <si>
    <t>13,6</t>
  </si>
  <si>
    <t>АС-35
АС-50
АС-70
АС-150</t>
  </si>
  <si>
    <t>68,56
36,99</t>
  </si>
  <si>
    <t>АС-35
АС-50
АС-70
АС-95
АС-150</t>
  </si>
  <si>
    <t>16,94
96,13
26,7
1,05
0,34</t>
  </si>
  <si>
    <t>53,85
167,34</t>
  </si>
  <si>
    <t>АС-35
АС-50
АС-70</t>
  </si>
  <si>
    <t>34,17
50,03
29,4</t>
  </si>
  <si>
    <t>17,2</t>
  </si>
  <si>
    <t>49,7
13,6</t>
  </si>
  <si>
    <t xml:space="preserve">
14
17
47,3
</t>
  </si>
  <si>
    <t>26,95
78,2
13,7</t>
  </si>
  <si>
    <t>56,5
31,146</t>
  </si>
  <si>
    <t>АС-35,
СШ-35 кВ АС-180, ТТ-100/5 выносной на МВ-35 кВ Калиновка, ТТ-300/5 на МВ-35-1, 2, СМВ-35 кВ на ПС "М.Горького"</t>
  </si>
  <si>
    <t>АС-70,
СШ-35 кВ АС70,
ТТ-100/5 выносные на МВ-35 кВ Красная Заря, Калиновка, Акимовская на ПС "Тельмана</t>
  </si>
  <si>
    <t>АС-50, 
СШ-35 кВ АС-50,
ТТ-150/5 на СМВ-35 кВ на ПС "Акимовская"</t>
  </si>
  <si>
    <t>АС-35,
СШ-35 кВ АС-120, ТТ-100/5 выносные на МВ-35 кВ Красная Заря, Культура, Береговая, ТТ-100/5 на СМВ-35 кВ на ПС "Красносельская"</t>
  </si>
  <si>
    <t>АС-70,
СШ-35 кВ АС-95,
Заградитель ВЧЗС-100 в сторону ПС "Урман" и ПС "Силикатная" на ПС "Астраханка"</t>
  </si>
  <si>
    <t>АС-70,
СШ-35 кВ АС-70,
заградитель ВЧЗС-100 в сторону ТПС "Джалтырь тяговая" и Пс "Астраханка",  
ТТ-100/5 на СМВ-35 кВ на ПС "Силикатная"</t>
  </si>
  <si>
    <t>АС-70, 
 СШ-35 кВ АС-95, 
ТТ-200/5 МВ-35-1, 2, СМВ-35 кВ, 
ТТ-30/5 выносной на МВ-35 кВ Астраханка на "ПС "Урман"</t>
  </si>
  <si>
    <t>АС-50, 
 СШ-35 кВ АС-95, 
ТТ-200/5 МВ-35-1, 2, СМВ-35 кВ, 
ТТ-100/5 на МВ-35 кВ Гранит на "ПС "Урман"</t>
  </si>
  <si>
    <t>АС-50,
СШ-35 кВ АС-70,
заградитель РЗ-600 в сторону ПС "Гранит", 
ТТ-100/5 на СМВ-35 кВ на ПС "Первомайская"</t>
  </si>
  <si>
    <t xml:space="preserve">АС-50,
СШ-35 кВ АС-70, заградитель  в сторону ПС "Первомайская" и ПС "Урман" на ПС "Гранит"
</t>
  </si>
  <si>
    <t xml:space="preserve">АС-50, 
СШ-35 кВ АС-70, заградитель в сторону ПС "Жамбул" и ПС "Первомайская", 
</t>
  </si>
  <si>
    <t>АС-50, 
СШ-35 кВ АС-95,
ТТ выносные в сторону ПС "Новоишимка", ПС "Жамбул", ПС "Тастак" на ПС "Родина"</t>
  </si>
  <si>
    <t>6,3</t>
  </si>
  <si>
    <t>Загрузка ВЛ-35 кВ Тастак тяговая- Луговая -Родина - Новоишимка - Косчеку -Семеновка - Максимовка - Воздвиженка- Талапкер - Фарфоровый завод - Жайнак -Тастак тяговая</t>
  </si>
  <si>
    <t>ВЛ-35 кВ Тастак тяговая - Луговая -Родина - Новоишимка - Косчеку -Семеновка - Максимовка - Воздвиженка- Талапкер - Фарфоровый завод - Жайнак -Тастак тяговая</t>
  </si>
  <si>
    <t>ПС "Новоишимка"</t>
  </si>
  <si>
    <t>Родина - Новоишимка</t>
  </si>
  <si>
    <t>Новоишимка - Семеновка</t>
  </si>
  <si>
    <t>ПС "Косчеку ХПП"</t>
  </si>
  <si>
    <t>АС-50, 
СШ-35 кВ АС-70,
ТТ-100/5 на МВ-35 Семеновка на ПС "Новоишимка"</t>
  </si>
  <si>
    <t>АС-50, 
СШ-35 кВ АС-70, 
ТТ-100/5 на МВ-35 кВ Косчеку ХПП и Максимовка на ПС "Семеновка"</t>
  </si>
  <si>
    <t>АС-95, 
ТТ-100/5 выносные на МВ-35 кВ Максимовка на ПС "Воздвиженка",
 ТТ-100/5 на ЭВ-35 кВ Максимовка на ПС "Талапкер"</t>
  </si>
  <si>
    <t>АС-35, 
 СШ-35 кВ АС-95, 
ТТ-200/5 МВ-35-1, 2, СМВ-35 кВ, 
ТТ-100/5 на МВ-35 кВ Ново-Черкасская на "ПС "Урман"</t>
  </si>
  <si>
    <t>Загрузка ВЛ-35 кВ Урман - Ново-Черкасская -Красногвардейская- Кайнарская-Колутон-Береговая - Новый Колутон - РРС - Красносельская - Ирченко тяговая</t>
  </si>
  <si>
    <t>ВЛ-35 кВ Урман - Ново-Черкасская -Красногвардейская- Кайнарская-Колутон-Береговая - Новый Колутон - РРС - Красносельская - Ирченко тяговая</t>
  </si>
  <si>
    <t>ПС "Ново-Черкасская"</t>
  </si>
  <si>
    <t>Урман - Ново-Черкасская</t>
  </si>
  <si>
    <t>Ново-Черкасская - Красногвардейская</t>
  </si>
  <si>
    <t>АС-50, 
СШ-35 кВ АС-95,
ТТ-200/5 на МВ-35 кВ Кайнарская" на ПС "Красногвардейская"</t>
  </si>
  <si>
    <t>АС-70,
 СШ-35 кВ АС-70, 
ТТ-100/5 выносной в сторону ПС "Береговой", 
ТТ-100/5 на СМВ-35 кВ на ПС "Колутон"</t>
  </si>
  <si>
    <t>АС-35,
СШ-35 кВ АС-70,
ТТ-150/5 выносной в сторону ПС"Красносельская", ТТ-100/5 на МВ-35 кВ Новый колутон и Колутон на ПС "Береговая"</t>
  </si>
  <si>
    <t>АС-35,
СШ-35 кВ АС-70, 
ТТ-100/5 выносные в сторону ПС "Новобратская" и ПС "Красноводская", 
ТТ-50/5 на МВ-35 кВ Береговая на ПС "Новый Колутон"</t>
  </si>
  <si>
    <t>АС-50,
СШ-35 кВ АС-120, ТТ-100/5 выносные на МВ-35 кВ Красная Заря, Культура, Береговая, ТТ-100/5 на СМВ-35 кВ на ПС "Красносельская"</t>
  </si>
  <si>
    <t>АС-70,
СШ-35 кВ АС-70,
ТТ-100/5 выносные и в МВ-35 кВ Культура, Васильевка, 
ТТ-100/5 на МВ-35 кв Карамышевка" и СМВ-35 кВ на ПС "Гвардеец"</t>
  </si>
  <si>
    <t>АС-70,
СШ-35 кВ АС-50, 
ТТ-10/5 на СМВ-35 кВ на ПС "Васильевка"</t>
  </si>
  <si>
    <t>АС-50, 
СШ-35 кВ АС-50,
ТТ-100/5 на МВ-35 кВ Дорогино, Белгородка, Балкашино на ПС "Каменка"</t>
  </si>
  <si>
    <t xml:space="preserve">АС-70,
СШ-35 кВ АС-70, 
ТТ-100/5 выносные в сторону ПС "Айдабул", 
ТТ-100/5 на СМВ-35 кВ на ПС "Белгородка"
</t>
  </si>
  <si>
    <t>АС-70, 
СШ-35 кВ АС-70,
ТТ-50/5 на ЭВ-35 кВ Каменка, ТТ-300/5 на ЭВ-35-1, 2 и СМВ-35 кВ на ПС "Балкашино"</t>
  </si>
  <si>
    <t>АС-50,
СШ-35 кВ АС-70, 
ТТ-100/5 выносные в сторону ПС "Новобратская" и ПС "Красноводская", 
ТТ-50/5 на МВ-35 кВ Береговая на ПС "Новый Колутон"</t>
  </si>
  <si>
    <t>АС-35,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</si>
  <si>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АС-35,
СШ-35 кВ АС-70,
ТТ-150/5 выносной в сторону ПС"Красносельская", ТТ-100/5 на МВ-35 кВ Новый Колутон и Колутон на ПС "Береговая"</t>
  </si>
  <si>
    <t>АС-35,
СШ-35 кВ АС-95,
ТТ-100/5 выносной в сторону ПС "Новый Колутон",
 ТТ-150/5 на СМВ-35 кВ на ПС "Новобратская"</t>
  </si>
  <si>
    <t>АС-70, 
СШ-35 кВ АС-120, Заградитель ВЧЗС в сторону ПС "Отрадное"и ПС "Амангельды",
ТТ-150/5 МВ-35-1, 2, СМВ-35 кВ, МВ-35 кВ Капитоновка, , 
ТТ-100/5 выностные в сторону ПС "Отрадное", ПС "Колоколовка" на ПС "Карамышевка"</t>
  </si>
  <si>
    <t>АС-70,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</si>
  <si>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Загрузка ВЛ-35 кВ Джалтырь - Жарсуатская - Кызыл-Жарская -Журавлевка</t>
  </si>
  <si>
    <t>ВЛ-35 кВ Джалтырь - Жарсуатская - Кызыл - Жарская -Журавлевка</t>
  </si>
  <si>
    <t>ПС "Кызыл - Жарская"</t>
  </si>
  <si>
    <t>АС-70,
СШ-35 кВ АС-70, 
ТТ-150/5 на СМВ-35 кВ на ПС "Жарсуатская"</t>
  </si>
  <si>
    <t>АС-70, 
СШ-35 кВ АС-70,
Заградитель ВЧЗС-100 в сторону ПС "Жарсуатская",
ТТ-50/5 на СМВ-35 кВ на ПС "Кызыл-Жарская"</t>
  </si>
  <si>
    <t>АС-50, 
ТТ-75/5 выносной на МВ-35 кВ Акбиет на ТПС "Джалтырь тяговая"</t>
  </si>
  <si>
    <t>АС-70,
ТТ-75/5 выносной на МВ-35 кВ Жарсуатская на ТПС "Джалтырь тяговая"</t>
  </si>
  <si>
    <t>АС-95,
СШ-35 кВ АС-70,
ТТ-50/5 выносной в сторону ПС "Пригородная",
ТТ-50/5 на СМВ-35 кВ на ПС "Акбиет"</t>
  </si>
  <si>
    <t>АС-50,
СШ-35 кВ АС-70,
 ТТ-100/5 на МВ-35 кВ Петровка, Акбиет на ПС "Пригородная"</t>
  </si>
  <si>
    <t>АС-50, 
СШ-35 кВ АС-150, 
 заградители в сторону ПС "Пригородная" и ПС "Белое Озеро",
ТТ-150/5 на МВ-35-1, 2, СМВ-35 кВ,
 ТТ-150/5 выносные в сторону ПС "Пригородная" и ПС Белое Озеро" на ПС "Петровка"</t>
  </si>
  <si>
    <t>АС-35, 
ТТ-100/5 на ЭВ-35 кВ на АГПП</t>
  </si>
  <si>
    <t>АС-35, 
СШ-35 кВ АС-70/95,
заградитель ВЧЗС-100 в сторону АГПП,
ТТ-100/5 на СМВ-35 кВ на ПС "Сергеевка"</t>
  </si>
  <si>
    <t>АС-95,
СШ-35 кВ АС-95,
ТТ-150/5 на СМВ-35 кВ  на ПС "Алгабас"</t>
  </si>
  <si>
    <t>АС-70, 
СШ-35 кВ АС-70,
заградители ВЧЗС-100 в сторону АГПП и ПС "Покровка",
ТТ-100/5 на МВ-35 кВ АГПП, Покровка, Борисовка на ПС "Садовая"</t>
  </si>
  <si>
    <t>АС-70, 
СШ-35 кВ АС-70,
ТТ-100/5 на СМВ-35 кВ на ПС "Борисовка"</t>
  </si>
  <si>
    <t>АС-95, 
СШ-35 кВ АС-50,
заградители ВЧЗС-100 в сторону ПС "Садовая" и ПС "Отан",
ТТ-50/5 на МВ-35 кВ Борисовка, 
ТТ-100/5 на СМВ-35 кВ на ПС "Покровка"</t>
  </si>
  <si>
    <t>АС-50,
СШ-35 кВ АС-50,
ТТ-75/5 на СМВ-35 кВ на ПС "Отан"</t>
  </si>
  <si>
    <t>АС-70, 
СШ-35 кВ АС-70,
ТТ-50/5 выносные в сторону ПС "Отан" и ПС "Новосельская",
 ТТ-100/5 на СМВ-35 кВ на ПС "Спасская"</t>
  </si>
  <si>
    <t>АС-70, 
СШ-35 кВ АС-120,
ТТ-300/5 на МВ-35-1, 2, СМВ-35 кВ, 
ТТ-50/5 выносной в сторону ПС "Спасская", 
ТТ-100/5 выносной в сторону ПС "Шуйская" на ПС "Новосельская"</t>
  </si>
  <si>
    <t>АС-70,
СШ-35 кВ АС-70,
заградители ВЧЗС-100 в сторону ПС "Новосельская" и ПС "Победа",  
ТТ-100/5 на СМВ-35 кВ,
ТТ-100/5 выносной в сторону ПС "Победа" на ПС "Шуйская"</t>
  </si>
  <si>
    <t>АС-70, 
СШ-35 кВ АС70,
ТТ-100/5 на СМВ-35 кВ на ПС "Бараккульская"</t>
  </si>
  <si>
    <t xml:space="preserve">АС-95,
 СШ-35 кВ АС-120,
ТТ-300/5 выносные на МВ-35-1, 2,
 ТТ-200/5 выносной на СМВ-35 кВ,
 ТТ-150/5 выносной на МВ-35 кВ Владимировка,
 ТТ-75/5 выносной на МВ-35 кВ Бараккульская на ПС "Веселовская"
</t>
  </si>
  <si>
    <t>отпайка КЛ-35 кВ на ПС "Северная гряда" от ВЛ-35 кВ Промзона - Коянды-Южная</t>
  </si>
  <si>
    <t>МКТП-35/0,4</t>
  </si>
  <si>
    <t>нет трансформатора</t>
  </si>
  <si>
    <t>КЛ-35 кВ   АПвПуг 1*95</t>
  </si>
  <si>
    <t>АС-70 ,
ТТ-150/5 
(на СМВ-35кВ),
СШ-35 кВ АС-70 на ПС "Кварц"</t>
  </si>
  <si>
    <t>АС-70 ,
ТТ-100/5 
(МВ-35кВ Анар),
СШ-35 кВ АС-70 на ПС "Раздольная"</t>
  </si>
  <si>
    <t>АС-70 ,
СШ-35 кВ АС-95 на ПС "Анар"</t>
  </si>
  <si>
    <t xml:space="preserve">
25,6
</t>
  </si>
  <si>
    <t>АС-70 ,
СШ-35 кВ АС-70 на ПС "Михайловка"</t>
  </si>
  <si>
    <t xml:space="preserve">
АС-70 
</t>
  </si>
  <si>
    <t>АС-70 ,
ТТ-100/5 
(на СМВ-35кВ),
СШ-35 кВ АС-70, Заградитель ЗВС-100 в сторону ПС "Оросительная" и ПС "Вишневка" на ПС "Тургеневка"</t>
  </si>
  <si>
    <t>АС-70 ,
СШ-35 кВ АС-70, Заградитель ЗВС-100 в сторону ПС "Тургеневка" и ПС "Константиновка" на ПС "Оросительная"</t>
  </si>
  <si>
    <t>АС-70 ,
СШ-35 кВ АС-70, ТТ-150/5 
на СМВ-35кВ на ПС "Константиновка"</t>
  </si>
  <si>
    <t>АС-70 ,
СШ-35 кВ АС-70, ТТ-100/5 
на МВ-35кВ Константиновка на ПС "Белоярка"</t>
  </si>
  <si>
    <t xml:space="preserve">
АС-70 
</t>
  </si>
  <si>
    <t xml:space="preserve">
АС-70
</t>
  </si>
  <si>
    <t xml:space="preserve">АС-70 ,
ТТ-300/5 
на СЭВ-35кВ,
СШ-35 кВ АС-70 на ПС "Ижевская" </t>
  </si>
  <si>
    <t xml:space="preserve">АС-70 ,
СШ-35 кВ АС-70 на ПС "ПТФ" </t>
  </si>
  <si>
    <t>4,8
19,43</t>
  </si>
  <si>
    <t xml:space="preserve">отпайка на ПС "ЕЦ-166/5 </t>
  </si>
  <si>
    <t>отпайка на ПС "Щебкарьер" ( от ВЛ-35 кВ ПС "ЕЦ-166/5)</t>
  </si>
  <si>
    <t xml:space="preserve">АС-70 ,
СШ-35 кВ АС-70 на ПС "Ново-Владимировка" </t>
  </si>
  <si>
    <t>АС-70 ,
СШ-35 кВ АС-95, ТТ-100/5 
на СМВ-35кВ на ПС "Сары-Оба"</t>
  </si>
  <si>
    <t>АС-70 ,
СШ-35 кВ АС-70, ТТ-200/5 
на МВ-35кВ Сары-Оба, Юлия, Шептыкуль тяговая на ПС "Вячеславка"</t>
  </si>
  <si>
    <t>АС-70, 
СШ-35 кВ АС-70 на ПС "Юлия"</t>
  </si>
  <si>
    <t>АС-70,
ТТ-300/5 на ТПС "Шептыкуль тяговая"</t>
  </si>
  <si>
    <t xml:space="preserve">
АС-50,
 ТТ-200/5 на ПС "Жолымбет",
ТТ-300/5 на  ПС "Коянды-Южная"
</t>
  </si>
  <si>
    <t xml:space="preserve">АС-70, 
СШ-35 кВ АС-70, ТТ-50/5 на СМВ-35 кВ,
 ТТ-50/5 выносной в сторону ПС "Антоновка" на ПС "Южная"
</t>
  </si>
  <si>
    <t xml:space="preserve">АС-50,
 СШ-35 кВ АС-50,
ТТ-200/5 на МВ-35 кВ Заря,
 ТТ-100/5 выносной в сторону ПС "Южная" на ПС "Антоновка"
</t>
  </si>
  <si>
    <t xml:space="preserve">АС-50, 
СШ-35 кВ АС-50 на ПС "Заря"
</t>
  </si>
  <si>
    <t>АС-50,
СШ-35 кВ АС-50,
ТТ-200/5 на МВ-35 кВ Заря на ПС "Софиевка"</t>
  </si>
  <si>
    <t>АС-70 ,
СШ-35 кВ АС-50, 
ТТ-150/5 на СЭВ-35 кВ на ПС "Куянды"</t>
  </si>
  <si>
    <t>АС-70,
СШ-35 кВ АС-120,
ТТ-100/5 на СМВ-35 кВ на ПС "Юбилейная"</t>
  </si>
  <si>
    <t>АС-70,
СШ-35 кВ АС-70,
ТТ-200/5 на СМВ-35 кВ на ПС "Волгодоновка"</t>
  </si>
  <si>
    <t xml:space="preserve">
АС-95
</t>
  </si>
  <si>
    <t>отпайка  на ПС "Бабатайский ХПП" от Волгодоновка - Шептыкуль тяговая</t>
  </si>
  <si>
    <t>0,4
9,48
30,763</t>
  </si>
  <si>
    <t>АС-50,
СШ-35 кВ АС-70, ТТ-200/5 на СМВ-35 кВ,
ТТ-150/5 выносные в сторону ПС "Мичурино" на ПС "Интернациональная"</t>
  </si>
  <si>
    <t>АС-70, 
СШ-35 кВ АС-70 на ПС "Мичурино"</t>
  </si>
  <si>
    <t>АС-50, 
СШ-35 кВ АС-70 на ПС "Солнечная"</t>
  </si>
  <si>
    <t>АС-50, 
СШ-35 кВ АС-50 на ПС "Красноярка"</t>
  </si>
  <si>
    <t>АС-95, 
СШ-35 кВ АС-50, 
ТТ-100/5 на СМВ-35 кВ на ПС "Жангиз-Кудук"</t>
  </si>
  <si>
    <t>АС-95, 
СШ-35 кВ АС-50,
ТТ-100/5 на МВ-35 кВ Жангиз-Кудук и Челкарская, 
ТТ-75/5 на СМВ-35 кВ на ПС "М.Маметовой"</t>
  </si>
  <si>
    <t>АС-70,
СШ-35 кВ АС-70,
ТТ-100/5  на МВ-35 кВ М.Маметовой на ПС "Челкарская"</t>
  </si>
  <si>
    <t>АС-70, 
СШ-35 кВ АС-95,
ТТ-150/5 на МВ-35 кВ Челкарская на ПС "Красный Флаг"</t>
  </si>
  <si>
    <t>Загрузка ВЛ-35 кВ Рождественка - Романовка - Красноярка - Жангиз - Кудук - М.Маметовой - Челкарская - Красный флаг -Сабунды</t>
  </si>
  <si>
    <t>АС-95, 
СШ-35 кВ АС-95,
Заградитель ЗВС-100 в сторону ПС "Арыкты" на ПС "Кебидаик"</t>
  </si>
  <si>
    <t xml:space="preserve">АС-95,
СШ-35 кВ АС-70,
ТТ-100/5 МВ-35 кВ Кумгуль,
Заградитешль ЗВС-100 в сторону ПС "Кургальджино" и ПС "Кенбидаик" на ПС "Арыкты" </t>
  </si>
  <si>
    <t>АС-70,
СШ-35 кВ АС-70 на ПС "Кумгуль"</t>
  </si>
  <si>
    <t>АС-50,
СШ-35 кВ АС-70, 
ТТ-50/5 выносные МВ-35 кВ Полтавка,
ТТ-300/5 на МВ-35-1, 2 и СМВ-35 кВ на  ПС "Краснознаменка"</t>
  </si>
  <si>
    <t>АС-50,
СШ-35 кВ АС-50,
ТТ-75/5 на СМВ-35 на  ПС "Буревестник"</t>
  </si>
  <si>
    <t xml:space="preserve">
АС-50,
СШ-35 кВ АС-70, 
ТТ-200/5 выносные в сторону ПС "Жантеке",
ТТ-100/5 на СМВ-35 кВ на ПС "Ушакова"
</t>
  </si>
  <si>
    <t xml:space="preserve">АС-50, 
СШ-35 кВ АС-70 на ПС "Калинина" </t>
  </si>
  <si>
    <t>АС-70, 
СШ-35 кВ АС-70 на ПС "Шалкар"</t>
  </si>
  <si>
    <t xml:space="preserve">
АС-70,
СШ-35 кВ АС-70 на ПС "Баумана"
</t>
  </si>
  <si>
    <t>АС-50,
СШ-35 кВ АС-70, 
ТТ-100/5 выносные МВ-35 кВ Совхозная,
ТТ-300/5 на МВ-35-1, 2 и СМВ-35 кВ на ПС "Краснознаменка"</t>
  </si>
  <si>
    <t>АС-50,
СШ-35 кВ АС-70,
ТТ-50/5 на СМВ-35 кВ на ПС "Совхозная"</t>
  </si>
  <si>
    <t xml:space="preserve">АС-50, 
СШ-35 кВ АС-70 на ПС "Степняк"
</t>
  </si>
  <si>
    <t>АС-70, 
СШ-35 кВ АС-50 на ПС "Ишимская"</t>
  </si>
  <si>
    <t>АС-70, 
СШ-35 кВ АС-70 на ПС "Калиновка"</t>
  </si>
  <si>
    <t>АС-50,
СШ-35 кВ АС-70,
ТТ-100/5 на СМВ-35 кВ на ПС "Красная Заря"</t>
  </si>
  <si>
    <t>АС-70,
ТТ-50/5 на МВ-35кВ "ХПП" на ПС "Силикатная".</t>
  </si>
  <si>
    <t>АС-70, 
ТТ-150/5 выносной на МВ-35 кВ Астраханка на ТПС "Джалтырь тяговая"</t>
  </si>
  <si>
    <t xml:space="preserve">АС-50, 
СШ-35 кВ АС-70 на ПС "Жамбул"
</t>
  </si>
  <si>
    <t xml:space="preserve">
АС-70, 
СШ-35 кВ АС-70 на ПС "Луговая"
</t>
  </si>
  <si>
    <t>АС-70, 
СШ-35 кВ АС-70 на ПС "Луговая"</t>
  </si>
  <si>
    <t>АС-95,
ТТ-100/5 на МВ-35 "Косчеку"  на ПС "Семеновка"</t>
  </si>
  <si>
    <t>АС-95,
ТТ-100/5 на МВ-35 "Фарфоровый зав." на ПС "Максимовка"</t>
  </si>
  <si>
    <t>АС-50, 
СШ-35 кВ АС-95 на ПС "Ново-Черкасская"</t>
  </si>
  <si>
    <t xml:space="preserve">АС-50,
СШ-35 кВ АС-70 на ПС "Кайнарская"
</t>
  </si>
  <si>
    <t xml:space="preserve">АС-50, 
СШ-35 кВ АС-70,
ТТ-150/5 выносной в сторону ПС "Красносельская", 
ТТ-100/5 на СМВ-35 кВ на ПС "Культура"
</t>
  </si>
  <si>
    <t xml:space="preserve">АС-70, 
СШ-35 кВ АС-70 на ПС "Дорогино"
</t>
  </si>
  <si>
    <t xml:space="preserve">АС-50, 
СШ-35 кВ АС-50 на ПС "Красноводская"
</t>
  </si>
  <si>
    <t xml:space="preserve">АС-35,
СШ-35 кВ АС-95 на ПС "Амангельды"
</t>
  </si>
  <si>
    <t>АС-50,
СШ-35 кВ АС-95 на ПС "Андреевка"</t>
  </si>
  <si>
    <t>АС-70, 
СШ-35 кВ АС-70,
ТТ-100/5 выносной в сторону ПС "Алгабас",
ТТ-100/5 на СМВ-35 кВ на ПС "Самарка"</t>
  </si>
  <si>
    <t>АС-70,
СШ-35 кВ АС-70,
заградитель ВЧЗС-100 в сторону ПС "Бараккульская", 
ТТ-100/5 на СМВ-35 кВ на ПС "Победа"</t>
  </si>
  <si>
    <t>АС-50
АС-95
АС-120
АС-150</t>
  </si>
  <si>
    <t xml:space="preserve">
АС-95
АС-120
АС-150
</t>
  </si>
  <si>
    <t xml:space="preserve">
АС-70, 
СШ-35 кВ АС-70 на ПС "Коммуна"
</t>
  </si>
  <si>
    <t>АС-70, 
СШ-35 кВ АС-95, 
ТТ-100/5 на МВ-35 кВ Коммуна,
ТТ-150/5 на МВ-35-2 и СМВ-35кВ, ТТ-200/5 МВ-35-1 на ПС "Жантеке"</t>
  </si>
  <si>
    <t>Загрузка ВЛ-35 кВ Краснознаменка - Полтавка - Буревестник - Ушакова - Жантеке</t>
  </si>
  <si>
    <t>ВЛ-35 кВ Краснознаменка - Полтавка - Буревестник - Ушакова - Жантеке</t>
  </si>
  <si>
    <t xml:space="preserve">Загрузка ВЛ-35 кВ Кургальджино -Уркендеу - Абая - Армавирская - Калинина - Днепропетровская - Краснознаменка </t>
  </si>
  <si>
    <t>ВЛ-35 кВ Днепропетровская - Баумана - Ладыженка -Целинная</t>
  </si>
  <si>
    <t>Загрузка ВЛ-35 кВ Днепропетровская - Баумана - Ладыженка - Целинная</t>
  </si>
  <si>
    <t>АС-70, 
СШ-35 кВ АС-120,
ТТ-100/5 выносной на МВ-35 кВ Шункурколь, Заградитель СМР-66 в сторну ПС "Шункурколь", ТТ-100/5 на СМВ-35 кВ, ТТ-150/5 на МВ-35-1, ТТ-300/5 на МВ-35-2 на ПС "Мариновская"</t>
  </si>
  <si>
    <t>АС-70,
СШ-35 кВ АС-180, ТТ-100/5 выносной МВ-35 кВ Ишимская, ТТ-300/5 выносной МВ-35 кВ-1, ТТ-300/5 МВ-35-2 и СМВ-35 кВ на ПС "М.Горького"</t>
  </si>
  <si>
    <t>8,1
88,26
25,38
0,34</t>
  </si>
  <si>
    <t>Загрузка ВЛ-35 кВ Урман-Астраханка -Силикатная - ХПП - Джалтырь</t>
  </si>
  <si>
    <t>20
61,95
54,803</t>
  </si>
  <si>
    <t>ВЛ-35 кВ Джалтырь - Акбиет - Пригородная - Андреевка - Петровка</t>
  </si>
  <si>
    <t>Загрузка ВЛ-35 кВ Джалтырь - Акбиет - Пригородная - Андреевка - Петровка</t>
  </si>
  <si>
    <t>Загрузка ВЛ-35 кВ Вишневка - Тургеневка - Оросительная- Константиновка  -Белоярка</t>
  </si>
  <si>
    <t>Загрузка ВЛ-35 кВ Журавлевка -Красноводская - Новый Колутон  - Новобратская- Аменгельды - Карамышевка</t>
  </si>
  <si>
    <t>Восточная-Интернациональная</t>
  </si>
  <si>
    <t>Загрузка ВЛ-35 кВ Вишневка - Щебзавод</t>
  </si>
  <si>
    <t>ВЛ-35 кВ Вишневка - Щебзавод</t>
  </si>
  <si>
    <t>ПС "Щебзавод"</t>
  </si>
  <si>
    <t>Вишневка - Щебзавод</t>
  </si>
  <si>
    <t>Мичурино - Ново-Александровка</t>
  </si>
  <si>
    <t>отпайка на ПС "Солнечная" от ВЛ-35 кВ Мичурино - Ново-Александровка</t>
  </si>
  <si>
    <t>БКТП-35/0,4кВ (ТОО "Eurotransit Comex" Объект- Коммунально-складские помещения")</t>
  </si>
  <si>
    <t>отпайка на БКТП-35/0,4 кВ оп.№33 от ВЛ-35 кВ Восточная - Интернациональная</t>
  </si>
  <si>
    <t>Отпайка к БКТП-35/0,4 кВ №127 к оп. №330/1 от оп. №300 от ВЛ-35кВ "Ишимская-Шункурколь"</t>
  </si>
  <si>
    <t>БКТП-35/0,4кВ-№127 (КХ "Кошкарбаев" Объект-переносной механический ток).</t>
  </si>
  <si>
    <t>Максимовка - Воздвиженка (17,31 км) - Талапкер (4,33  км)</t>
  </si>
  <si>
    <t>КЛ-35 кВ   АС-50</t>
  </si>
  <si>
    <t>КЛ-35 кВ
АС-50
АС-70
АС-95 КЛ-35 кВ</t>
  </si>
  <si>
    <t xml:space="preserve">
КЛ-35 кВ (ПвПг-1х120/16-35кВ)
АС-70
АС-50
</t>
  </si>
  <si>
    <t>73,33
37,18</t>
  </si>
  <si>
    <t xml:space="preserve">Загрузка ВЛ-35 кВ АПЭС на 01.01.2025 год. </t>
  </si>
  <si>
    <t xml:space="preserve">Сабунды - М.Маметовой </t>
  </si>
  <si>
    <t>11,916</t>
  </si>
  <si>
    <t xml:space="preserve">М.Маметовой-Челкарская </t>
  </si>
  <si>
    <t>34,5
25,3
69,163</t>
  </si>
  <si>
    <t>Загрузка ВЛ-35 кВ М.Горького -Калиновка - Тельмана - Акимовская - РРС -Атбасар (АГПП) - Красная Заря - Красносельская - Ирченко тяговая</t>
  </si>
  <si>
    <t>ВЛ-35 кВ М.Горького -Калиновка - Тельмана Акимовская - Атбасар (АГПП)- Красная Заря - Красносельская -Ирченко</t>
  </si>
  <si>
    <t>отпайка от на КТП-РРС от ВЛ-35 кВ Атбасар (АГПП) -Акимовская</t>
  </si>
  <si>
    <t>АС-50,
ТТ-100/5 выносные на ПС "Атбасар" (АГПП)</t>
  </si>
  <si>
    <t>Атбасар (АГПП) -Акимовская</t>
  </si>
  <si>
    <t xml:space="preserve">Загрузка ВЛ-35 кВ Атбасар (АГПП) - Садовая - Борисовка -Покровка - Отан - Спасская -  Новосельская </t>
  </si>
  <si>
    <t xml:space="preserve">ВЛ-35 кВ Атбасар (АГПП) - Садовая - Борисовка -Покровка - Отан - Спасская -  Новосельская </t>
  </si>
  <si>
    <t>АС-50, 
ТТ-300/5 на ЭВ-35 кВ Садовая на ПС "Атбасар (АГПП)</t>
  </si>
  <si>
    <t xml:space="preserve">АС-95, 
СШ-35 кВ АС-95,
ТТ-100/5 на ВВ-35 кВ Семеновка и Фарфоровый завод на ПС "Максимовка" </t>
  </si>
  <si>
    <t>БКТП-35/0,4кВ (ТОО "Строительная Компания Астана-НСТ")</t>
  </si>
  <si>
    <t>отпайка от оп.№63 от ВЛ-35 кВ Промзона - Коянды-Южная (Объект - строительство комплекса по обслуживанию большегрузных автомобилей и автомойки)</t>
  </si>
  <si>
    <t>Отпайка на ПС "Бетоный завод" оп.№42 от ВЛ-35кВ Целиноградская - Насосная</t>
  </si>
  <si>
    <t>Отпайка на ПС "Асфальтный завод" оп.№50 от ВЛ-35кВ Целиноградская - Насосная</t>
  </si>
  <si>
    <t>Семеновка - Косчеку ХПП (част.сектор СТ-0,4МВА, ХПП-0,63МВА)</t>
  </si>
  <si>
    <t>отпайка от оп.№31/1 от ВЛ-35 кВ Промзона - Коянды-Южная (Складские помещения)</t>
  </si>
  <si>
    <t>КЛ-35кВ</t>
  </si>
  <si>
    <t>4
21,146
2,65
0,53</t>
  </si>
  <si>
    <t>1,363                          0,078</t>
  </si>
  <si>
    <t>0,65
16,498
4,59
0,15                             1,363</t>
  </si>
  <si>
    <t>БКТП-35/0,4кВ (ТОО "А-Сталь Азия")</t>
  </si>
  <si>
    <t>БКТП 35/0,4кВ (ТОО "Кумтас АКК" бетонный завод)</t>
  </si>
  <si>
    <t>БКТП 35/0,4кВ (ТОО "ЭлитСтройКомплект" фсфальтный завод)</t>
  </si>
  <si>
    <t>5,95
6,843</t>
  </si>
  <si>
    <t>3,87
3,227</t>
  </si>
  <si>
    <t>49,1
43,04
12,72</t>
  </si>
  <si>
    <t>11,879
3,227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</si>
  <si>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0,65
2,9
1,6</t>
  </si>
  <si>
    <t>ПС 35/0,4 кВ "Производственный комплекс" (ТОО "R n R Group")</t>
  </si>
  <si>
    <t>2 КЛ-35 кВ от ПС "Интернациональная"</t>
  </si>
  <si>
    <t>КЛ-35кВ (АПВБП 3х50)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</si>
</sst>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0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0" xfId="0" applyFill="1"/>
    <xf numFmtId="0" fontId="10" fillId="4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0" xfId="0" applyFont="1" applyFill="1"/>
    <xf numFmtId="165" fontId="7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B287"/>
  <sheetViews>
    <sheetView tabSelected="1" zoomScale="90" zoomScaleNormal="90" workbookViewId="0">
      <pane ySplit="6" topLeftCell="A7" activePane="bottomLeft" state="frozen"/>
      <selection pane="bottomLeft" activeCell="N63" sqref="N63"/>
    </sheetView>
  </sheetViews>
  <sheetFormatPr defaultRowHeight="15" x14ac:dyDescent="0.25"/>
  <cols>
    <col min="1" max="1" width="6.85546875" customWidth="1"/>
    <col min="2" max="2" width="22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21.57031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20.4257812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3" max="23" width="10.85546875" customWidth="1"/>
    <col min="24" max="28" width="14.5703125" customWidth="1"/>
    <col min="29" max="29" width="19" customWidth="1"/>
  </cols>
  <sheetData>
    <row r="2" spans="1:262" ht="18.75" x14ac:dyDescent="0.25">
      <c r="A2" s="4"/>
      <c r="B2" s="82" t="s">
        <v>660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"/>
      <c r="Y2" s="1"/>
      <c r="Z2" s="1"/>
      <c r="AA2" s="1"/>
      <c r="AB2" s="1"/>
      <c r="AC2" s="1"/>
      <c r="AD2" s="1"/>
    </row>
    <row r="3" spans="1:26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2" s="2" customFormat="1" ht="85.5" customHeight="1" x14ac:dyDescent="0.25">
      <c r="A4" s="72" t="s">
        <v>24</v>
      </c>
      <c r="B4" s="72" t="s">
        <v>33</v>
      </c>
      <c r="C4" s="72" t="s">
        <v>11</v>
      </c>
      <c r="D4" s="72" t="s">
        <v>12</v>
      </c>
      <c r="E4" s="72" t="s">
        <v>13</v>
      </c>
      <c r="F4" s="72" t="s">
        <v>5</v>
      </c>
      <c r="G4" s="72" t="s">
        <v>16</v>
      </c>
      <c r="H4" s="72" t="s">
        <v>17</v>
      </c>
      <c r="I4" s="72" t="s">
        <v>6</v>
      </c>
      <c r="J4" s="72" t="s">
        <v>41</v>
      </c>
      <c r="K4" s="72" t="s">
        <v>40</v>
      </c>
      <c r="L4" s="72" t="s">
        <v>42</v>
      </c>
      <c r="M4" s="72" t="s">
        <v>29</v>
      </c>
      <c r="N4" s="72" t="s">
        <v>30</v>
      </c>
      <c r="O4" s="72" t="s">
        <v>31</v>
      </c>
      <c r="P4" s="72" t="s">
        <v>23</v>
      </c>
      <c r="Q4" s="72" t="s">
        <v>32</v>
      </c>
      <c r="R4" s="83" t="s">
        <v>34</v>
      </c>
      <c r="S4" s="84"/>
      <c r="T4" s="72" t="s">
        <v>35</v>
      </c>
      <c r="U4" s="72" t="s">
        <v>14</v>
      </c>
      <c r="V4" s="72" t="s">
        <v>15</v>
      </c>
      <c r="W4" s="72" t="s">
        <v>38</v>
      </c>
      <c r="X4" s="74" t="s">
        <v>39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</row>
    <row r="5" spans="1:262" s="2" customFormat="1" ht="59.2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" t="s">
        <v>36</v>
      </c>
      <c r="S5" s="7" t="s">
        <v>37</v>
      </c>
      <c r="T5" s="73"/>
      <c r="U5" s="73"/>
      <c r="V5" s="73"/>
      <c r="W5" s="73"/>
      <c r="X5" s="75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</row>
    <row r="6" spans="1:262" s="3" customFormat="1" x14ac:dyDescent="0.2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9">
        <v>24</v>
      </c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3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  <c r="IW6" s="54"/>
      <c r="IX6" s="54"/>
      <c r="IY6" s="54"/>
      <c r="IZ6" s="54"/>
      <c r="JA6" s="54"/>
      <c r="JB6" s="54"/>
    </row>
    <row r="7" spans="1:262" s="2" customFormat="1" ht="34.5" customHeight="1" x14ac:dyDescent="0.25">
      <c r="A7" s="69" t="s">
        <v>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1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</row>
    <row r="8" spans="1:262" s="16" customFormat="1" ht="48" customHeight="1" x14ac:dyDescent="0.25">
      <c r="A8" s="10" t="s">
        <v>25</v>
      </c>
      <c r="B8" s="11" t="s">
        <v>1</v>
      </c>
      <c r="C8" s="12"/>
      <c r="D8" s="12"/>
      <c r="E8" s="12"/>
      <c r="F8" s="12">
        <v>35</v>
      </c>
      <c r="G8" s="12"/>
      <c r="H8" s="13" t="s">
        <v>10</v>
      </c>
      <c r="I8" s="12" t="s">
        <v>9</v>
      </c>
      <c r="J8" s="12">
        <v>16</v>
      </c>
      <c r="K8" s="12">
        <v>17.2</v>
      </c>
      <c r="L8" s="12">
        <f>SUM(L9:L11)</f>
        <v>0.9900000000000001</v>
      </c>
      <c r="M8" s="12">
        <f>SUM(M9:M11)</f>
        <v>9.7000000000000003E-2</v>
      </c>
      <c r="N8" s="12">
        <f>SUM(N9:N11)</f>
        <v>0</v>
      </c>
      <c r="O8" s="12">
        <f>SUM(O9:O11)</f>
        <v>1.0870000000000002</v>
      </c>
      <c r="P8" s="13" t="s">
        <v>104</v>
      </c>
      <c r="Q8" s="12"/>
      <c r="R8" s="12"/>
      <c r="S8" s="12"/>
      <c r="T8" s="12"/>
      <c r="U8" s="12"/>
      <c r="V8" s="62">
        <f>O8/K8*100</f>
        <v>6.3197674418604661</v>
      </c>
      <c r="W8" s="12">
        <f>SUM(W9:W11)</f>
        <v>3.113</v>
      </c>
      <c r="X8" s="1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</row>
    <row r="9" spans="1:262" s="16" customFormat="1" ht="77.25" customHeight="1" x14ac:dyDescent="0.25">
      <c r="A9" s="10" t="s">
        <v>26</v>
      </c>
      <c r="B9" s="17" t="s">
        <v>2</v>
      </c>
      <c r="C9" s="14">
        <v>1</v>
      </c>
      <c r="D9" s="14">
        <v>2.5</v>
      </c>
      <c r="E9" s="14"/>
      <c r="F9" s="14">
        <v>35</v>
      </c>
      <c r="G9" s="18" t="s">
        <v>18</v>
      </c>
      <c r="H9" s="12" t="s">
        <v>21</v>
      </c>
      <c r="I9" s="12" t="s">
        <v>7</v>
      </c>
      <c r="J9" s="14">
        <v>16</v>
      </c>
      <c r="K9" s="14">
        <v>17.2</v>
      </c>
      <c r="L9" s="14">
        <v>0.26</v>
      </c>
      <c r="M9" s="14">
        <v>1E-3</v>
      </c>
      <c r="N9" s="14">
        <v>0</v>
      </c>
      <c r="O9" s="14">
        <f>SUM(L9:N9)</f>
        <v>0.26100000000000001</v>
      </c>
      <c r="P9" s="13" t="s">
        <v>553</v>
      </c>
      <c r="Q9" s="14">
        <f>MIN(C9:E9)</f>
        <v>1</v>
      </c>
      <c r="R9" s="14"/>
      <c r="S9" s="14"/>
      <c r="T9" s="14"/>
      <c r="U9" s="14">
        <f>O9/Q9*100</f>
        <v>26.1</v>
      </c>
      <c r="V9" s="62">
        <f>O9/K9*100+V10</f>
        <v>6.3197674418604661</v>
      </c>
      <c r="W9" s="14">
        <f>Q9-O9</f>
        <v>0.73899999999999999</v>
      </c>
      <c r="X9" s="1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</row>
    <row r="10" spans="1:262" s="16" customFormat="1" ht="81" customHeight="1" x14ac:dyDescent="0.25">
      <c r="A10" s="10" t="s">
        <v>27</v>
      </c>
      <c r="B10" s="17" t="s">
        <v>3</v>
      </c>
      <c r="C10" s="14">
        <v>1.6</v>
      </c>
      <c r="D10" s="14">
        <v>2.5</v>
      </c>
      <c r="E10" s="14"/>
      <c r="F10" s="14">
        <v>35</v>
      </c>
      <c r="G10" s="19" t="s">
        <v>19</v>
      </c>
      <c r="H10" s="22" t="s">
        <v>21</v>
      </c>
      <c r="I10" s="12" t="s">
        <v>8</v>
      </c>
      <c r="J10" s="14">
        <v>16</v>
      </c>
      <c r="K10" s="14">
        <v>17.2</v>
      </c>
      <c r="L10" s="14">
        <v>0.33</v>
      </c>
      <c r="M10" s="14">
        <v>9.1999999999999998E-2</v>
      </c>
      <c r="N10" s="20">
        <v>0</v>
      </c>
      <c r="O10" s="14">
        <f>SUM(L10:N10)</f>
        <v>0.42200000000000004</v>
      </c>
      <c r="P10" s="13" t="s">
        <v>554</v>
      </c>
      <c r="Q10" s="14">
        <f>MIN(C10:E10)</f>
        <v>1.6</v>
      </c>
      <c r="R10" s="14"/>
      <c r="S10" s="14"/>
      <c r="T10" s="14"/>
      <c r="U10" s="14">
        <f>O10/Q10*100</f>
        <v>26.375</v>
      </c>
      <c r="V10" s="62">
        <f>O10/K10*100+V11</f>
        <v>4.8023255813953494</v>
      </c>
      <c r="W10" s="14">
        <f>Q10-O10</f>
        <v>1.1779999999999999</v>
      </c>
      <c r="X10" s="1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</row>
    <row r="11" spans="1:262" s="16" customFormat="1" ht="46.5" customHeight="1" x14ac:dyDescent="0.25">
      <c r="A11" s="10" t="s">
        <v>28</v>
      </c>
      <c r="B11" s="17" t="s">
        <v>4</v>
      </c>
      <c r="C11" s="14">
        <v>1.8</v>
      </c>
      <c r="D11" s="14">
        <v>1.6</v>
      </c>
      <c r="E11" s="14"/>
      <c r="F11" s="14">
        <v>35</v>
      </c>
      <c r="G11" s="19" t="s">
        <v>20</v>
      </c>
      <c r="H11" s="22" t="s">
        <v>22</v>
      </c>
      <c r="I11" s="12">
        <v>25.7</v>
      </c>
      <c r="J11" s="14">
        <v>16</v>
      </c>
      <c r="K11" s="14">
        <v>17.2</v>
      </c>
      <c r="L11" s="14">
        <v>0.4</v>
      </c>
      <c r="M11" s="14">
        <v>4.0000000000000001E-3</v>
      </c>
      <c r="N11" s="20">
        <v>0</v>
      </c>
      <c r="O11" s="14">
        <f>SUM(L11:N11)</f>
        <v>0.40400000000000003</v>
      </c>
      <c r="P11" s="13" t="s">
        <v>555</v>
      </c>
      <c r="Q11" s="14">
        <f>MIN(C11:E11)</f>
        <v>1.6</v>
      </c>
      <c r="R11" s="14"/>
      <c r="S11" s="14"/>
      <c r="T11" s="14"/>
      <c r="U11" s="14">
        <f>O11/Q11*100</f>
        <v>25.25</v>
      </c>
      <c r="V11" s="62">
        <f>O11/K11*100</f>
        <v>2.3488372093023258</v>
      </c>
      <c r="W11" s="14">
        <f>Q11-O11</f>
        <v>1.1960000000000002</v>
      </c>
      <c r="X11" s="1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</row>
    <row r="12" spans="1:262" s="2" customFormat="1" ht="34.5" customHeight="1" x14ac:dyDescent="0.25">
      <c r="A12" s="69" t="s">
        <v>44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1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  <c r="IW12" s="52"/>
      <c r="IX12" s="52"/>
      <c r="IY12" s="52"/>
      <c r="IZ12" s="52"/>
      <c r="JA12" s="52"/>
      <c r="JB12" s="52"/>
    </row>
    <row r="13" spans="1:262" s="16" customFormat="1" ht="57.75" customHeight="1" x14ac:dyDescent="0.25">
      <c r="A13" s="10" t="s">
        <v>25</v>
      </c>
      <c r="B13" s="11" t="s">
        <v>43</v>
      </c>
      <c r="C13" s="12"/>
      <c r="D13" s="12"/>
      <c r="E13" s="12"/>
      <c r="F13" s="12">
        <v>35</v>
      </c>
      <c r="G13" s="12"/>
      <c r="H13" s="12" t="s">
        <v>47</v>
      </c>
      <c r="I13" s="12" t="s">
        <v>556</v>
      </c>
      <c r="J13" s="12">
        <v>16</v>
      </c>
      <c r="K13" s="12">
        <v>17.2</v>
      </c>
      <c r="L13" s="12">
        <f>SUM(L14:L14)</f>
        <v>0.62</v>
      </c>
      <c r="M13" s="12">
        <f>SUM(M14:M14)</f>
        <v>4.5999999999999999E-2</v>
      </c>
      <c r="N13" s="12">
        <f>SUM(N14:N14)</f>
        <v>0</v>
      </c>
      <c r="O13" s="12">
        <f>SUM(O14:O14)</f>
        <v>0.66600000000000004</v>
      </c>
      <c r="P13" s="12" t="s">
        <v>104</v>
      </c>
      <c r="Q13" s="12"/>
      <c r="R13" s="12"/>
      <c r="S13" s="12"/>
      <c r="T13" s="12"/>
      <c r="U13" s="12"/>
      <c r="V13" s="62">
        <f>O13/K13*100</f>
        <v>3.8720930232558142</v>
      </c>
      <c r="W13" s="12">
        <f>SUM(W14:W14)</f>
        <v>0.93400000000000005</v>
      </c>
      <c r="X13" s="1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</row>
    <row r="14" spans="1:262" s="16" customFormat="1" ht="46.5" customHeight="1" x14ac:dyDescent="0.25">
      <c r="A14" s="10" t="s">
        <v>26</v>
      </c>
      <c r="B14" s="17" t="s">
        <v>45</v>
      </c>
      <c r="C14" s="14">
        <v>1.6</v>
      </c>
      <c r="D14" s="14">
        <v>1.6</v>
      </c>
      <c r="E14" s="14"/>
      <c r="F14" s="14">
        <v>35</v>
      </c>
      <c r="G14" s="21" t="s">
        <v>46</v>
      </c>
      <c r="H14" s="22" t="s">
        <v>22</v>
      </c>
      <c r="I14" s="12">
        <v>25.6</v>
      </c>
      <c r="J14" s="14">
        <v>16</v>
      </c>
      <c r="K14" s="14">
        <v>17.2</v>
      </c>
      <c r="L14" s="14">
        <v>0.62</v>
      </c>
      <c r="M14" s="14">
        <v>4.5999999999999999E-2</v>
      </c>
      <c r="N14" s="20">
        <v>0</v>
      </c>
      <c r="O14" s="14">
        <f>SUM(L14:N14)</f>
        <v>0.66600000000000004</v>
      </c>
      <c r="P14" s="13" t="s">
        <v>557</v>
      </c>
      <c r="Q14" s="14">
        <f>MIN(C14:E14)</f>
        <v>1.6</v>
      </c>
      <c r="R14" s="14"/>
      <c r="S14" s="14"/>
      <c r="T14" s="14"/>
      <c r="U14" s="14">
        <f>O14/Q14*100</f>
        <v>41.625</v>
      </c>
      <c r="V14" s="62">
        <f>O14/K14*100</f>
        <v>3.8720930232558142</v>
      </c>
      <c r="W14" s="14">
        <f>Q14-O14</f>
        <v>0.93400000000000005</v>
      </c>
      <c r="X14" s="1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</row>
    <row r="15" spans="1:262" s="2" customFormat="1" ht="34.5" customHeight="1" x14ac:dyDescent="0.25">
      <c r="A15" s="69" t="s">
        <v>645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1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  <c r="IW15" s="52"/>
      <c r="IX15" s="52"/>
      <c r="IY15" s="52"/>
      <c r="IZ15" s="52"/>
      <c r="JA15" s="52"/>
      <c r="JB15" s="52"/>
    </row>
    <row r="16" spans="1:262" s="16" customFormat="1" ht="57.75" customHeight="1" x14ac:dyDescent="0.25">
      <c r="A16" s="10" t="s">
        <v>25</v>
      </c>
      <c r="B16" s="11" t="s">
        <v>646</v>
      </c>
      <c r="C16" s="12"/>
      <c r="D16" s="12"/>
      <c r="E16" s="12"/>
      <c r="F16" s="12">
        <v>35</v>
      </c>
      <c r="G16" s="12"/>
      <c r="H16" s="12" t="s">
        <v>47</v>
      </c>
      <c r="I16" s="12">
        <v>1</v>
      </c>
      <c r="J16" s="12">
        <v>16</v>
      </c>
      <c r="K16" s="12">
        <v>17.2</v>
      </c>
      <c r="L16" s="12">
        <f>SUM(L17:L17)</f>
        <v>1.2</v>
      </c>
      <c r="M16" s="12">
        <f>SUM(M17:M17)</f>
        <v>0</v>
      </c>
      <c r="N16" s="12">
        <f>SUM(N17:N17)</f>
        <v>0</v>
      </c>
      <c r="O16" s="12">
        <f>SUM(O17:O17)</f>
        <v>1.2</v>
      </c>
      <c r="P16" s="12" t="s">
        <v>104</v>
      </c>
      <c r="Q16" s="12"/>
      <c r="R16" s="12"/>
      <c r="S16" s="12"/>
      <c r="T16" s="12"/>
      <c r="U16" s="12"/>
      <c r="V16" s="62">
        <f>O16/K16*100</f>
        <v>6.9767441860465116</v>
      </c>
      <c r="W16" s="12">
        <f>SUM(W17:W17)</f>
        <v>1.3</v>
      </c>
      <c r="X16" s="1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</row>
    <row r="17" spans="1:262" s="16" customFormat="1" ht="46.5" customHeight="1" x14ac:dyDescent="0.25">
      <c r="A17" s="10" t="s">
        <v>26</v>
      </c>
      <c r="B17" s="17" t="s">
        <v>647</v>
      </c>
      <c r="C17" s="14">
        <v>2.5</v>
      </c>
      <c r="D17" s="14"/>
      <c r="E17" s="14"/>
      <c r="F17" s="14">
        <v>35</v>
      </c>
      <c r="G17" s="21" t="s">
        <v>648</v>
      </c>
      <c r="H17" s="22" t="s">
        <v>22</v>
      </c>
      <c r="I17" s="12">
        <v>1</v>
      </c>
      <c r="J17" s="14">
        <v>16</v>
      </c>
      <c r="K17" s="14">
        <v>17.2</v>
      </c>
      <c r="L17" s="14">
        <v>1.2</v>
      </c>
      <c r="M17" s="14">
        <v>0</v>
      </c>
      <c r="N17" s="20">
        <v>0</v>
      </c>
      <c r="O17" s="14">
        <f>SUM(L17:N17)</f>
        <v>1.2</v>
      </c>
      <c r="P17" s="12" t="s">
        <v>61</v>
      </c>
      <c r="Q17" s="14">
        <f>MIN(C17:E17)</f>
        <v>2.5</v>
      </c>
      <c r="R17" s="14"/>
      <c r="S17" s="14"/>
      <c r="T17" s="14"/>
      <c r="U17" s="14">
        <f>O17/Q17*100</f>
        <v>48</v>
      </c>
      <c r="V17" s="62">
        <f>O17/K17*100</f>
        <v>6.9767441860465116</v>
      </c>
      <c r="W17" s="14">
        <f>Q17-O17</f>
        <v>1.3</v>
      </c>
      <c r="X17" s="1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</row>
    <row r="18" spans="1:262" s="2" customFormat="1" ht="34.5" customHeight="1" x14ac:dyDescent="0.25">
      <c r="A18" s="69" t="s">
        <v>642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</row>
    <row r="19" spans="1:262" s="16" customFormat="1" ht="81.75" customHeight="1" x14ac:dyDescent="0.25">
      <c r="A19" s="10" t="s">
        <v>25</v>
      </c>
      <c r="B19" s="11" t="s">
        <v>48</v>
      </c>
      <c r="C19" s="12"/>
      <c r="D19" s="12"/>
      <c r="E19" s="12"/>
      <c r="F19" s="12">
        <v>35</v>
      </c>
      <c r="G19" s="12"/>
      <c r="H19" s="12" t="s">
        <v>47</v>
      </c>
      <c r="I19" s="12">
        <v>74.599999999999994</v>
      </c>
      <c r="J19" s="12">
        <v>16</v>
      </c>
      <c r="K19" s="12">
        <v>17.2</v>
      </c>
      <c r="L19" s="12">
        <f>SUM(L20:L23)</f>
        <v>1.54</v>
      </c>
      <c r="M19" s="12">
        <f>SUM(M20:M23)</f>
        <v>3.0000000000000001E-3</v>
      </c>
      <c r="N19" s="12">
        <f>SUM(N20:N23)</f>
        <v>3.3330000000000002</v>
      </c>
      <c r="O19" s="12">
        <f>SUM(O20:O23)</f>
        <v>4.8760000000000003</v>
      </c>
      <c r="P19" s="12" t="s">
        <v>104</v>
      </c>
      <c r="Q19" s="12"/>
      <c r="R19" s="12"/>
      <c r="S19" s="12"/>
      <c r="T19" s="12"/>
      <c r="U19" s="12"/>
      <c r="V19" s="62">
        <f>O19/K19*100</f>
        <v>28.348837209302332</v>
      </c>
      <c r="W19" s="12">
        <f>SUM(W21:W23)</f>
        <v>3.9570000000000003</v>
      </c>
      <c r="X19" s="1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</row>
    <row r="20" spans="1:262" s="27" customFormat="1" ht="138" customHeight="1" x14ac:dyDescent="0.25">
      <c r="A20" s="57" t="s">
        <v>26</v>
      </c>
      <c r="B20" s="58" t="s">
        <v>50</v>
      </c>
      <c r="C20" s="28">
        <v>1.8</v>
      </c>
      <c r="D20" s="28">
        <v>1.8</v>
      </c>
      <c r="E20" s="28"/>
      <c r="F20" s="28">
        <v>35</v>
      </c>
      <c r="G20" s="50" t="s">
        <v>54</v>
      </c>
      <c r="H20" s="46" t="s">
        <v>558</v>
      </c>
      <c r="I20" s="46">
        <v>16.05</v>
      </c>
      <c r="J20" s="28">
        <v>16</v>
      </c>
      <c r="K20" s="28">
        <v>17.2</v>
      </c>
      <c r="L20" s="28">
        <v>0.4</v>
      </c>
      <c r="M20" s="28">
        <v>0</v>
      </c>
      <c r="N20" s="28">
        <v>3.3330000000000002</v>
      </c>
      <c r="O20" s="28">
        <f>SUM(L20:N20)</f>
        <v>3.7330000000000001</v>
      </c>
      <c r="P20" s="59" t="s">
        <v>559</v>
      </c>
      <c r="Q20" s="28">
        <f>MIN(C20:E20)</f>
        <v>1.8</v>
      </c>
      <c r="R20" s="28"/>
      <c r="S20" s="28"/>
      <c r="T20" s="28"/>
      <c r="U20" s="60">
        <f>SUM(L20:M20)/Q20*100</f>
        <v>22.222222222222225</v>
      </c>
      <c r="V20" s="60">
        <f>O20/K20*100+V21</f>
        <v>28.348837209302324</v>
      </c>
      <c r="W20" s="28">
        <f>SUM(Q20-L20-M20)</f>
        <v>1.4</v>
      </c>
      <c r="X20" s="61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  <c r="IX20" s="56"/>
      <c r="IY20" s="56"/>
      <c r="IZ20" s="56"/>
      <c r="JA20" s="56"/>
      <c r="JB20" s="56"/>
    </row>
    <row r="21" spans="1:262" s="16" customFormat="1" ht="108" customHeight="1" x14ac:dyDescent="0.25">
      <c r="A21" s="10" t="s">
        <v>27</v>
      </c>
      <c r="B21" s="17" t="s">
        <v>51</v>
      </c>
      <c r="C21" s="14">
        <v>1</v>
      </c>
      <c r="D21" s="14">
        <v>2.5</v>
      </c>
      <c r="E21" s="14"/>
      <c r="F21" s="14">
        <v>35</v>
      </c>
      <c r="G21" s="19" t="s">
        <v>55</v>
      </c>
      <c r="H21" s="22" t="s">
        <v>59</v>
      </c>
      <c r="I21" s="12" t="s">
        <v>60</v>
      </c>
      <c r="J21" s="14">
        <v>16</v>
      </c>
      <c r="K21" s="14">
        <v>17.2</v>
      </c>
      <c r="L21" s="14">
        <v>0.08</v>
      </c>
      <c r="M21" s="14">
        <v>0</v>
      </c>
      <c r="N21" s="20">
        <v>0</v>
      </c>
      <c r="O21" s="14">
        <f>SUM(L21:N21)</f>
        <v>0.08</v>
      </c>
      <c r="P21" s="13" t="s">
        <v>560</v>
      </c>
      <c r="Q21" s="14">
        <f>MIN(C21:E21)</f>
        <v>1</v>
      </c>
      <c r="R21" s="14"/>
      <c r="S21" s="14"/>
      <c r="T21" s="14"/>
      <c r="U21" s="14">
        <f>O21/Q21*100</f>
        <v>8</v>
      </c>
      <c r="V21" s="62">
        <f>O21/K21*100+V22</f>
        <v>6.6453488372093021</v>
      </c>
      <c r="W21" s="14">
        <f>Q21-O21</f>
        <v>0.92</v>
      </c>
      <c r="X21" s="1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</row>
    <row r="22" spans="1:262" s="16" customFormat="1" ht="80.25" customHeight="1" x14ac:dyDescent="0.25">
      <c r="A22" s="10" t="s">
        <v>28</v>
      </c>
      <c r="B22" s="17" t="s">
        <v>52</v>
      </c>
      <c r="C22" s="10">
        <v>2.5</v>
      </c>
      <c r="D22" s="10" t="s">
        <v>58</v>
      </c>
      <c r="E22" s="10"/>
      <c r="F22" s="10" t="s">
        <v>62</v>
      </c>
      <c r="G22" s="19" t="s">
        <v>56</v>
      </c>
      <c r="H22" s="22" t="s">
        <v>61</v>
      </c>
      <c r="I22" s="12">
        <v>23.17</v>
      </c>
      <c r="J22" s="14">
        <v>16</v>
      </c>
      <c r="K22" s="14">
        <v>17.2</v>
      </c>
      <c r="L22" s="14">
        <v>0.9</v>
      </c>
      <c r="M22" s="14">
        <v>1E-3</v>
      </c>
      <c r="N22" s="20">
        <v>0</v>
      </c>
      <c r="O22" s="14">
        <f>SUM(L22:N22)</f>
        <v>0.90100000000000002</v>
      </c>
      <c r="P22" s="13" t="s">
        <v>561</v>
      </c>
      <c r="Q22" s="14">
        <f>MIN(C22:E22)</f>
        <v>2.5</v>
      </c>
      <c r="R22" s="14"/>
      <c r="S22" s="14"/>
      <c r="T22" s="14"/>
      <c r="U22" s="14">
        <f>O22/Q22*100</f>
        <v>36.04</v>
      </c>
      <c r="V22" s="62">
        <f>O22/K22*100+V23</f>
        <v>6.1802325581395348</v>
      </c>
      <c r="W22" s="14">
        <f>Q22-O22</f>
        <v>1.599</v>
      </c>
      <c r="X22" s="1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</row>
    <row r="23" spans="1:262" s="16" customFormat="1" ht="94.5" customHeight="1" x14ac:dyDescent="0.25">
      <c r="A23" s="10" t="s">
        <v>49</v>
      </c>
      <c r="B23" s="17" t="s">
        <v>53</v>
      </c>
      <c r="C23" s="14"/>
      <c r="D23" s="14"/>
      <c r="E23" s="14">
        <v>1.6</v>
      </c>
      <c r="F23" s="14">
        <v>35</v>
      </c>
      <c r="G23" s="19" t="s">
        <v>57</v>
      </c>
      <c r="H23" s="22" t="s">
        <v>22</v>
      </c>
      <c r="I23" s="12">
        <v>23.2</v>
      </c>
      <c r="J23" s="14">
        <v>16</v>
      </c>
      <c r="K23" s="14">
        <v>17.2</v>
      </c>
      <c r="L23" s="14">
        <v>0.16</v>
      </c>
      <c r="M23" s="14">
        <v>2E-3</v>
      </c>
      <c r="N23" s="20">
        <v>0</v>
      </c>
      <c r="O23" s="14">
        <f>SUM(L23:N23)</f>
        <v>0.16200000000000001</v>
      </c>
      <c r="P23" s="13" t="s">
        <v>562</v>
      </c>
      <c r="Q23" s="14">
        <f>MIN(C23:E23)</f>
        <v>1.6</v>
      </c>
      <c r="R23" s="14"/>
      <c r="S23" s="14"/>
      <c r="T23" s="14"/>
      <c r="U23" s="14">
        <f>O23/Q23*100</f>
        <v>10.125</v>
      </c>
      <c r="V23" s="62">
        <f>O23/K23*100</f>
        <v>0.94186046511627908</v>
      </c>
      <c r="W23" s="14">
        <f>Q23-O23</f>
        <v>1.4380000000000002</v>
      </c>
      <c r="X23" s="1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</row>
    <row r="24" spans="1:262" s="2" customFormat="1" ht="34.5" customHeight="1" x14ac:dyDescent="0.25">
      <c r="A24" s="69" t="s">
        <v>69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</row>
    <row r="25" spans="1:262" s="16" customFormat="1" ht="81" customHeight="1" x14ac:dyDescent="0.25">
      <c r="A25" s="10" t="s">
        <v>25</v>
      </c>
      <c r="B25" s="11" t="s">
        <v>67</v>
      </c>
      <c r="C25" s="12"/>
      <c r="D25" s="12"/>
      <c r="E25" s="12"/>
      <c r="F25" s="12">
        <v>35</v>
      </c>
      <c r="G25" s="12"/>
      <c r="H25" s="12" t="s">
        <v>564</v>
      </c>
      <c r="I25" s="12">
        <v>15.72</v>
      </c>
      <c r="J25" s="12">
        <v>16</v>
      </c>
      <c r="K25" s="12">
        <v>17.2</v>
      </c>
      <c r="L25" s="12">
        <f>SUM(L26:L27)</f>
        <v>3.04</v>
      </c>
      <c r="M25" s="12">
        <f>SUM(M26:M27)</f>
        <v>0.47199999999999998</v>
      </c>
      <c r="N25" s="12">
        <f>SUM(N26:N27)</f>
        <v>0</v>
      </c>
      <c r="O25" s="12">
        <f>SUM(O26:O27)</f>
        <v>3.512</v>
      </c>
      <c r="P25" s="13" t="s">
        <v>105</v>
      </c>
      <c r="Q25" s="12"/>
      <c r="R25" s="12"/>
      <c r="S25" s="12"/>
      <c r="T25" s="12"/>
      <c r="U25" s="12"/>
      <c r="V25" s="62">
        <f>O25/K25*100</f>
        <v>20.418604651162791</v>
      </c>
      <c r="W25" s="12">
        <f>SUM(W26:W27)</f>
        <v>2.0880000000000001</v>
      </c>
      <c r="X25" s="1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5"/>
      <c r="JB25" s="55"/>
    </row>
    <row r="26" spans="1:262" s="16" customFormat="1" ht="74.25" customHeight="1" x14ac:dyDescent="0.25">
      <c r="A26" s="10" t="s">
        <v>26</v>
      </c>
      <c r="B26" s="17" t="s">
        <v>63</v>
      </c>
      <c r="C26" s="14">
        <v>4</v>
      </c>
      <c r="D26" s="14">
        <v>4</v>
      </c>
      <c r="E26" s="14"/>
      <c r="F26" s="14">
        <v>35</v>
      </c>
      <c r="G26" s="18" t="s">
        <v>65</v>
      </c>
      <c r="H26" s="12" t="s">
        <v>558</v>
      </c>
      <c r="I26" s="12">
        <v>2.4</v>
      </c>
      <c r="J26" s="14">
        <v>16</v>
      </c>
      <c r="K26" s="14">
        <v>17.2</v>
      </c>
      <c r="L26" s="14">
        <v>2.81</v>
      </c>
      <c r="M26" s="14">
        <v>0.47199999999999998</v>
      </c>
      <c r="N26" s="14">
        <v>0</v>
      </c>
      <c r="O26" s="14">
        <f>SUM(L26:N26)</f>
        <v>3.282</v>
      </c>
      <c r="P26" s="13" t="s">
        <v>565</v>
      </c>
      <c r="Q26" s="14">
        <f>MIN(C26:E26)</f>
        <v>4</v>
      </c>
      <c r="R26" s="14"/>
      <c r="S26" s="14"/>
      <c r="T26" s="14"/>
      <c r="U26" s="14">
        <f>O26/Q26*100</f>
        <v>82.05</v>
      </c>
      <c r="V26" s="62">
        <f>O26/K26*100+V27</f>
        <v>20.418604651162791</v>
      </c>
      <c r="W26" s="28">
        <f>Q26-O26</f>
        <v>0.71799999999999997</v>
      </c>
      <c r="X26" s="1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</row>
    <row r="27" spans="1:262" s="16" customFormat="1" ht="49.5" customHeight="1" x14ac:dyDescent="0.25">
      <c r="A27" s="10" t="s">
        <v>27</v>
      </c>
      <c r="B27" s="17" t="s">
        <v>64</v>
      </c>
      <c r="C27" s="14">
        <v>1.6</v>
      </c>
      <c r="D27" s="14">
        <v>1.6</v>
      </c>
      <c r="E27" s="14"/>
      <c r="F27" s="14">
        <v>35</v>
      </c>
      <c r="G27" s="19" t="s">
        <v>66</v>
      </c>
      <c r="H27" s="22" t="s">
        <v>563</v>
      </c>
      <c r="I27" s="12">
        <v>13.32</v>
      </c>
      <c r="J27" s="14">
        <v>16</v>
      </c>
      <c r="K27" s="14">
        <v>17.2</v>
      </c>
      <c r="L27" s="14">
        <v>0.23</v>
      </c>
      <c r="M27" s="14">
        <v>0</v>
      </c>
      <c r="N27" s="20">
        <v>0</v>
      </c>
      <c r="O27" s="14">
        <f>SUM(L27:N27)</f>
        <v>0.23</v>
      </c>
      <c r="P27" s="13" t="s">
        <v>566</v>
      </c>
      <c r="Q27" s="14">
        <f>MIN(C27:E27)</f>
        <v>1.6</v>
      </c>
      <c r="R27" s="14"/>
      <c r="S27" s="14"/>
      <c r="T27" s="14"/>
      <c r="U27" s="14">
        <f>O27/Q27*100</f>
        <v>14.374999999999998</v>
      </c>
      <c r="V27" s="62">
        <f>O27/K27*100</f>
        <v>1.3372093023255816</v>
      </c>
      <c r="W27" s="14">
        <f>Q27-O27</f>
        <v>1.37</v>
      </c>
      <c r="X27" s="1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</row>
    <row r="28" spans="1:262" s="2" customFormat="1" ht="34.5" customHeight="1" x14ac:dyDescent="0.25">
      <c r="A28" s="69" t="s">
        <v>70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</row>
    <row r="29" spans="1:262" s="16" customFormat="1" ht="87" customHeight="1" x14ac:dyDescent="0.25">
      <c r="A29" s="10" t="s">
        <v>25</v>
      </c>
      <c r="B29" s="11" t="s">
        <v>71</v>
      </c>
      <c r="C29" s="12"/>
      <c r="D29" s="12"/>
      <c r="E29" s="12"/>
      <c r="F29" s="12">
        <v>35</v>
      </c>
      <c r="G29" s="12"/>
      <c r="H29" s="12" t="s">
        <v>84</v>
      </c>
      <c r="I29" s="12" t="s">
        <v>567</v>
      </c>
      <c r="J29" s="12">
        <v>16</v>
      </c>
      <c r="K29" s="12">
        <v>17.2</v>
      </c>
      <c r="L29" s="12">
        <f>SUM(L30:L37)</f>
        <v>6.3490000000000002</v>
      </c>
      <c r="M29" s="12">
        <f t="shared" ref="M29:O29" si="0">SUM(M30:M37)</f>
        <v>0.47199999999999998</v>
      </c>
      <c r="N29" s="12">
        <f t="shared" si="0"/>
        <v>0</v>
      </c>
      <c r="O29" s="12">
        <f t="shared" si="0"/>
        <v>6.8210000000000006</v>
      </c>
      <c r="P29" s="12" t="s">
        <v>105</v>
      </c>
      <c r="Q29" s="12"/>
      <c r="R29" s="12"/>
      <c r="S29" s="12"/>
      <c r="T29" s="12"/>
      <c r="U29" s="12"/>
      <c r="V29" s="62">
        <f>O29/K29*100</f>
        <v>39.656976744186053</v>
      </c>
      <c r="W29" s="12">
        <f>SUM(W31:W37)</f>
        <v>6.0390000000000006</v>
      </c>
      <c r="X29" s="1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</row>
    <row r="30" spans="1:262" s="16" customFormat="1" ht="58.5" customHeight="1" x14ac:dyDescent="0.25">
      <c r="A30" s="10" t="s">
        <v>26</v>
      </c>
      <c r="B30" s="11"/>
      <c r="C30" s="12"/>
      <c r="D30" s="12"/>
      <c r="E30" s="12"/>
      <c r="F30" s="12">
        <v>35</v>
      </c>
      <c r="G30" s="12" t="s">
        <v>72</v>
      </c>
      <c r="H30" s="12" t="s">
        <v>61</v>
      </c>
      <c r="I30" s="12">
        <v>12.58</v>
      </c>
      <c r="J30" s="12">
        <v>16</v>
      </c>
      <c r="K30" s="12">
        <v>17.2</v>
      </c>
      <c r="L30" s="12">
        <v>0</v>
      </c>
      <c r="M30" s="12">
        <v>0</v>
      </c>
      <c r="N30" s="12">
        <v>0</v>
      </c>
      <c r="O30" s="12">
        <f>SUM(L30:N30)</f>
        <v>0</v>
      </c>
      <c r="P30" s="12" t="s">
        <v>61</v>
      </c>
      <c r="Q30" s="12"/>
      <c r="R30" s="12"/>
      <c r="S30" s="12"/>
      <c r="T30" s="12"/>
      <c r="U30" s="12"/>
      <c r="V30" s="62">
        <f>SUM(O30/K30*100+V31)</f>
        <v>43.539842681258548</v>
      </c>
      <c r="W30" s="12"/>
      <c r="X30" s="1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</row>
    <row r="31" spans="1:262" s="16" customFormat="1" ht="48.75" customHeight="1" x14ac:dyDescent="0.25">
      <c r="A31" s="10" t="s">
        <v>27</v>
      </c>
      <c r="B31" s="29" t="s">
        <v>73</v>
      </c>
      <c r="C31" s="14">
        <v>0.56000000000000005</v>
      </c>
      <c r="D31" s="14">
        <v>0.56000000000000005</v>
      </c>
      <c r="E31" s="14"/>
      <c r="F31" s="14">
        <v>35</v>
      </c>
      <c r="G31" s="18" t="s">
        <v>81</v>
      </c>
      <c r="H31" s="12" t="s">
        <v>59</v>
      </c>
      <c r="I31" s="12">
        <v>0.35</v>
      </c>
      <c r="J31" s="14">
        <v>16</v>
      </c>
      <c r="K31" s="14">
        <v>17.2</v>
      </c>
      <c r="L31" s="14">
        <v>0.19900000000000001</v>
      </c>
      <c r="M31" s="14">
        <v>0</v>
      </c>
      <c r="N31" s="14">
        <v>0</v>
      </c>
      <c r="O31" s="14">
        <f>SUM(L31:N31)</f>
        <v>0.19900000000000001</v>
      </c>
      <c r="P31" s="12" t="s">
        <v>59</v>
      </c>
      <c r="Q31" s="14">
        <f>MIN(C31:E31)</f>
        <v>0.56000000000000005</v>
      </c>
      <c r="R31" s="14"/>
      <c r="S31" s="14"/>
      <c r="T31" s="14"/>
      <c r="U31" s="62">
        <f>O31/Q31*100</f>
        <v>35.535714285714285</v>
      </c>
      <c r="V31" s="62">
        <f>O31/K31*100+V32</f>
        <v>43.539842681258548</v>
      </c>
      <c r="W31" s="28">
        <f>Q31-O31</f>
        <v>0.36100000000000004</v>
      </c>
      <c r="X31" s="1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  <c r="IW31" s="55"/>
      <c r="IX31" s="55"/>
      <c r="IY31" s="55"/>
      <c r="IZ31" s="55"/>
      <c r="JA31" s="55"/>
      <c r="JB31" s="55"/>
    </row>
    <row r="32" spans="1:262" s="16" customFormat="1" ht="37.5" customHeight="1" x14ac:dyDescent="0.25">
      <c r="A32" s="10" t="s">
        <v>28</v>
      </c>
      <c r="B32" s="17" t="s">
        <v>74</v>
      </c>
      <c r="C32" s="14">
        <v>1.6</v>
      </c>
      <c r="D32" s="14"/>
      <c r="E32" s="14"/>
      <c r="F32" s="14">
        <v>35</v>
      </c>
      <c r="G32" s="19" t="s">
        <v>568</v>
      </c>
      <c r="H32" s="22" t="s">
        <v>77</v>
      </c>
      <c r="I32" s="12">
        <v>4</v>
      </c>
      <c r="J32" s="14">
        <v>12.7</v>
      </c>
      <c r="K32" s="14">
        <v>13.6</v>
      </c>
      <c r="L32" s="14">
        <v>0.223</v>
      </c>
      <c r="M32" s="14">
        <v>0</v>
      </c>
      <c r="N32" s="20">
        <v>0</v>
      </c>
      <c r="O32" s="14">
        <f t="shared" ref="O32:O37" si="1">SUM(L32:N32)</f>
        <v>0.223</v>
      </c>
      <c r="P32" s="12" t="s">
        <v>88</v>
      </c>
      <c r="Q32" s="14">
        <f t="shared" ref="Q32:Q37" si="2">MIN(C32:E32)</f>
        <v>1.6</v>
      </c>
      <c r="R32" s="14"/>
      <c r="S32" s="14"/>
      <c r="T32" s="14"/>
      <c r="U32" s="62">
        <f t="shared" ref="U32:U37" si="3">O32/Q32*100</f>
        <v>13.9375</v>
      </c>
      <c r="V32" s="62">
        <f t="shared" ref="V32:V36" si="4">O32/K32*100+V33</f>
        <v>42.382865937072502</v>
      </c>
      <c r="W32" s="14">
        <f t="shared" ref="W32:W37" si="5">Q32-O32</f>
        <v>1.377</v>
      </c>
      <c r="X32" s="1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55"/>
      <c r="JA32" s="55"/>
      <c r="JB32" s="55"/>
    </row>
    <row r="33" spans="1:262" s="16" customFormat="1" ht="47.25" customHeight="1" x14ac:dyDescent="0.25">
      <c r="A33" s="10" t="s">
        <v>49</v>
      </c>
      <c r="B33" s="17" t="s">
        <v>75</v>
      </c>
      <c r="C33" s="14">
        <v>2.5</v>
      </c>
      <c r="D33" s="10"/>
      <c r="E33" s="10"/>
      <c r="F33" s="10" t="s">
        <v>62</v>
      </c>
      <c r="G33" s="19" t="s">
        <v>569</v>
      </c>
      <c r="H33" s="22" t="s">
        <v>206</v>
      </c>
      <c r="I33" s="12">
        <v>0.8</v>
      </c>
      <c r="J33" s="14">
        <v>12.7</v>
      </c>
      <c r="K33" s="14">
        <v>13.6</v>
      </c>
      <c r="L33" s="14">
        <v>2.2999999999999998</v>
      </c>
      <c r="M33" s="14">
        <v>0</v>
      </c>
      <c r="N33" s="20">
        <v>0</v>
      </c>
      <c r="O33" s="14">
        <f t="shared" si="1"/>
        <v>2.2999999999999998</v>
      </c>
      <c r="P33" s="12" t="s">
        <v>206</v>
      </c>
      <c r="Q33" s="14">
        <f t="shared" si="2"/>
        <v>2.5</v>
      </c>
      <c r="R33" s="14"/>
      <c r="S33" s="14"/>
      <c r="T33" s="14"/>
      <c r="U33" s="14">
        <f t="shared" si="3"/>
        <v>92</v>
      </c>
      <c r="V33" s="62">
        <f t="shared" si="4"/>
        <v>40.74316005471956</v>
      </c>
      <c r="W33" s="14">
        <f t="shared" si="5"/>
        <v>0.20000000000000018</v>
      </c>
      <c r="X33" s="1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</row>
    <row r="34" spans="1:262" s="16" customFormat="1" ht="64.5" customHeight="1" x14ac:dyDescent="0.25">
      <c r="A34" s="10" t="s">
        <v>68</v>
      </c>
      <c r="B34" s="17" t="s">
        <v>76</v>
      </c>
      <c r="C34" s="14">
        <v>2.5</v>
      </c>
      <c r="D34" s="10"/>
      <c r="E34" s="10"/>
      <c r="F34" s="10" t="s">
        <v>62</v>
      </c>
      <c r="G34" s="19" t="s">
        <v>78</v>
      </c>
      <c r="H34" s="22" t="s">
        <v>61</v>
      </c>
      <c r="I34" s="12">
        <v>1</v>
      </c>
      <c r="J34" s="14">
        <v>16</v>
      </c>
      <c r="K34" s="14">
        <v>17.2</v>
      </c>
      <c r="L34" s="14">
        <v>0.55100000000000005</v>
      </c>
      <c r="M34" s="14">
        <v>0</v>
      </c>
      <c r="N34" s="20">
        <v>0</v>
      </c>
      <c r="O34" s="14">
        <f t="shared" si="1"/>
        <v>0.55100000000000005</v>
      </c>
      <c r="P34" s="12" t="s">
        <v>61</v>
      </c>
      <c r="Q34" s="14">
        <f t="shared" si="2"/>
        <v>2.5</v>
      </c>
      <c r="R34" s="14"/>
      <c r="S34" s="14"/>
      <c r="T34" s="14"/>
      <c r="U34" s="14">
        <f t="shared" si="3"/>
        <v>22.040000000000003</v>
      </c>
      <c r="V34" s="62">
        <f t="shared" si="4"/>
        <v>23.831395348837209</v>
      </c>
      <c r="W34" s="14">
        <f t="shared" si="5"/>
        <v>1.9489999999999998</v>
      </c>
      <c r="X34" s="1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</row>
    <row r="35" spans="1:262" s="16" customFormat="1" ht="27" customHeight="1" x14ac:dyDescent="0.25">
      <c r="A35" s="10" t="s">
        <v>85</v>
      </c>
      <c r="B35" s="17" t="s">
        <v>79</v>
      </c>
      <c r="C35" s="14">
        <v>0.56000000000000005</v>
      </c>
      <c r="D35" s="14">
        <v>0.1</v>
      </c>
      <c r="E35" s="10"/>
      <c r="F35" s="10" t="s">
        <v>62</v>
      </c>
      <c r="G35" s="19" t="s">
        <v>80</v>
      </c>
      <c r="H35" s="22" t="s">
        <v>61</v>
      </c>
      <c r="I35" s="12">
        <v>0.03</v>
      </c>
      <c r="J35" s="14">
        <v>16</v>
      </c>
      <c r="K35" s="14">
        <v>17.2</v>
      </c>
      <c r="L35" s="14">
        <v>3.5999999999999997E-2</v>
      </c>
      <c r="M35" s="14">
        <v>0</v>
      </c>
      <c r="N35" s="20">
        <v>0</v>
      </c>
      <c r="O35" s="14">
        <f t="shared" si="1"/>
        <v>3.5999999999999997E-2</v>
      </c>
      <c r="P35" s="12" t="s">
        <v>61</v>
      </c>
      <c r="Q35" s="14">
        <f t="shared" si="2"/>
        <v>0.1</v>
      </c>
      <c r="R35" s="14"/>
      <c r="S35" s="14"/>
      <c r="T35" s="14"/>
      <c r="U35" s="14">
        <f t="shared" si="3"/>
        <v>35.999999999999993</v>
      </c>
      <c r="V35" s="62">
        <f t="shared" si="4"/>
        <v>20.627906976744185</v>
      </c>
      <c r="W35" s="14">
        <f t="shared" si="5"/>
        <v>6.4000000000000001E-2</v>
      </c>
      <c r="X35" s="1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</row>
    <row r="36" spans="1:262" s="16" customFormat="1" ht="78.75" customHeight="1" x14ac:dyDescent="0.25">
      <c r="A36" s="10" t="s">
        <v>86</v>
      </c>
      <c r="B36" s="17" t="s">
        <v>63</v>
      </c>
      <c r="C36" s="14">
        <v>4</v>
      </c>
      <c r="D36" s="14">
        <v>4</v>
      </c>
      <c r="E36" s="10"/>
      <c r="F36" s="10" t="s">
        <v>62</v>
      </c>
      <c r="G36" s="19" t="s">
        <v>82</v>
      </c>
      <c r="H36" s="22" t="s">
        <v>61</v>
      </c>
      <c r="I36" s="12">
        <v>0.37</v>
      </c>
      <c r="J36" s="14">
        <v>16</v>
      </c>
      <c r="K36" s="14">
        <v>17.2</v>
      </c>
      <c r="L36" s="14">
        <v>2.81</v>
      </c>
      <c r="M36" s="14">
        <v>0.47199999999999998</v>
      </c>
      <c r="N36" s="20">
        <v>0</v>
      </c>
      <c r="O36" s="14">
        <f t="shared" si="1"/>
        <v>3.282</v>
      </c>
      <c r="P36" s="13" t="s">
        <v>565</v>
      </c>
      <c r="Q36" s="14">
        <f t="shared" si="2"/>
        <v>4</v>
      </c>
      <c r="R36" s="14"/>
      <c r="S36" s="14"/>
      <c r="T36" s="14"/>
      <c r="U36" s="14">
        <f t="shared" si="3"/>
        <v>82.05</v>
      </c>
      <c r="V36" s="62">
        <f t="shared" si="4"/>
        <v>20.418604651162791</v>
      </c>
      <c r="W36" s="14">
        <f t="shared" si="5"/>
        <v>0.71799999999999997</v>
      </c>
      <c r="X36" s="1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</row>
    <row r="37" spans="1:262" s="16" customFormat="1" ht="52.5" customHeight="1" x14ac:dyDescent="0.25">
      <c r="A37" s="10" t="s">
        <v>87</v>
      </c>
      <c r="B37" s="17" t="s">
        <v>64</v>
      </c>
      <c r="C37" s="14">
        <v>1.6</v>
      </c>
      <c r="D37" s="14">
        <v>1.6</v>
      </c>
      <c r="E37" s="14"/>
      <c r="F37" s="14">
        <v>35</v>
      </c>
      <c r="G37" s="19" t="s">
        <v>83</v>
      </c>
      <c r="H37" s="22" t="s">
        <v>22</v>
      </c>
      <c r="I37" s="12">
        <v>5.0999999999999996</v>
      </c>
      <c r="J37" s="14">
        <v>16</v>
      </c>
      <c r="K37" s="14">
        <v>17.2</v>
      </c>
      <c r="L37" s="14">
        <v>0.23</v>
      </c>
      <c r="M37" s="14">
        <v>0</v>
      </c>
      <c r="N37" s="20">
        <v>0</v>
      </c>
      <c r="O37" s="14">
        <f t="shared" si="1"/>
        <v>0.23</v>
      </c>
      <c r="P37" s="13" t="s">
        <v>566</v>
      </c>
      <c r="Q37" s="14">
        <f t="shared" si="2"/>
        <v>1.6</v>
      </c>
      <c r="R37" s="14"/>
      <c r="S37" s="14"/>
      <c r="T37" s="14"/>
      <c r="U37" s="14">
        <f t="shared" si="3"/>
        <v>14.374999999999998</v>
      </c>
      <c r="V37" s="62">
        <f>O37/K37*100</f>
        <v>1.3372093023255816</v>
      </c>
      <c r="W37" s="14">
        <f t="shared" si="5"/>
        <v>1.37</v>
      </c>
      <c r="X37" s="1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</row>
    <row r="38" spans="1:262" s="2" customFormat="1" ht="34.5" customHeight="1" x14ac:dyDescent="0.25">
      <c r="A38" s="69" t="s">
        <v>107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1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  <c r="IW38" s="52"/>
      <c r="IX38" s="52"/>
      <c r="IY38" s="52"/>
      <c r="IZ38" s="52"/>
      <c r="JA38" s="52"/>
      <c r="JB38" s="52"/>
    </row>
    <row r="39" spans="1:262" s="16" customFormat="1" ht="114" customHeight="1" x14ac:dyDescent="0.25">
      <c r="A39" s="10" t="s">
        <v>25</v>
      </c>
      <c r="B39" s="11" t="s">
        <v>108</v>
      </c>
      <c r="C39" s="12"/>
      <c r="D39" s="12"/>
      <c r="E39" s="12"/>
      <c r="F39" s="12">
        <v>35</v>
      </c>
      <c r="G39" s="12"/>
      <c r="H39" s="12" t="s">
        <v>115</v>
      </c>
      <c r="I39" s="12" t="s">
        <v>118</v>
      </c>
      <c r="J39" s="12">
        <v>16</v>
      </c>
      <c r="K39" s="12">
        <v>17.2</v>
      </c>
      <c r="L39" s="12">
        <f>SUM(L41:L45)</f>
        <v>3.08</v>
      </c>
      <c r="M39" s="12">
        <f>SUM(M41:M45)</f>
        <v>0.76300000000000001</v>
      </c>
      <c r="N39" s="12">
        <f>SUM(N41:N45)</f>
        <v>0</v>
      </c>
      <c r="O39" s="12">
        <f>SUM(O41:O45)</f>
        <v>3.843</v>
      </c>
      <c r="P39" s="12" t="s">
        <v>106</v>
      </c>
      <c r="Q39" s="12"/>
      <c r="R39" s="12"/>
      <c r="S39" s="12"/>
      <c r="T39" s="12"/>
      <c r="U39" s="12"/>
      <c r="V39" s="62">
        <f>O39/K39*100</f>
        <v>22.343023255813954</v>
      </c>
      <c r="W39" s="12">
        <f>SUM(W41:W45)</f>
        <v>14.356999999999999</v>
      </c>
      <c r="X39" s="1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  <c r="IW39" s="55"/>
      <c r="IX39" s="55"/>
      <c r="IY39" s="55"/>
      <c r="IZ39" s="55"/>
      <c r="JA39" s="55"/>
      <c r="JB39" s="55"/>
    </row>
    <row r="40" spans="1:262" s="16" customFormat="1" ht="39.75" customHeight="1" x14ac:dyDescent="0.25">
      <c r="A40" s="10" t="s">
        <v>26</v>
      </c>
      <c r="B40" s="11"/>
      <c r="C40" s="12"/>
      <c r="D40" s="12"/>
      <c r="E40" s="12"/>
      <c r="F40" s="12">
        <v>35</v>
      </c>
      <c r="G40" s="12" t="s">
        <v>103</v>
      </c>
      <c r="H40" s="12" t="s">
        <v>61</v>
      </c>
      <c r="I40" s="12">
        <v>4.07</v>
      </c>
      <c r="J40" s="12">
        <v>16</v>
      </c>
      <c r="K40" s="12">
        <v>17.2</v>
      </c>
      <c r="L40" s="12">
        <v>0</v>
      </c>
      <c r="M40" s="12">
        <v>0</v>
      </c>
      <c r="N40" s="12">
        <v>0</v>
      </c>
      <c r="O40" s="12">
        <f t="shared" ref="O40:O45" si="6">SUM(L40:N40)</f>
        <v>0</v>
      </c>
      <c r="P40" s="12" t="s">
        <v>61</v>
      </c>
      <c r="Q40" s="12"/>
      <c r="R40" s="12"/>
      <c r="S40" s="12"/>
      <c r="T40" s="12"/>
      <c r="U40" s="12"/>
      <c r="V40" s="62">
        <f>O40/K40*100+V41</f>
        <v>22.34302325581395</v>
      </c>
      <c r="W40" s="12"/>
      <c r="X40" s="1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</row>
    <row r="41" spans="1:262" s="16" customFormat="1" ht="63.75" customHeight="1" x14ac:dyDescent="0.25">
      <c r="A41" s="10" t="s">
        <v>27</v>
      </c>
      <c r="B41" s="29" t="s">
        <v>89</v>
      </c>
      <c r="C41" s="14">
        <v>2.5</v>
      </c>
      <c r="D41" s="14">
        <v>2.5</v>
      </c>
      <c r="E41" s="14"/>
      <c r="F41" s="14">
        <v>35</v>
      </c>
      <c r="G41" s="18" t="s">
        <v>102</v>
      </c>
      <c r="H41" s="12" t="s">
        <v>117</v>
      </c>
      <c r="I41" s="12" t="s">
        <v>101</v>
      </c>
      <c r="J41" s="14">
        <v>16</v>
      </c>
      <c r="K41" s="14">
        <v>17.2</v>
      </c>
      <c r="L41" s="14">
        <v>0.2</v>
      </c>
      <c r="M41" s="14">
        <v>8.0000000000000002E-3</v>
      </c>
      <c r="N41" s="14">
        <v>0</v>
      </c>
      <c r="O41" s="14">
        <f t="shared" si="6"/>
        <v>0.20800000000000002</v>
      </c>
      <c r="P41" s="13" t="s">
        <v>570</v>
      </c>
      <c r="Q41" s="14">
        <f>MIN(C41:E41)</f>
        <v>2.5</v>
      </c>
      <c r="R41" s="14"/>
      <c r="S41" s="14"/>
      <c r="T41" s="14"/>
      <c r="U41" s="14">
        <f>O41/Q41*100</f>
        <v>8.32</v>
      </c>
      <c r="V41" s="62">
        <f>O41/K41*100+V42</f>
        <v>22.34302325581395</v>
      </c>
      <c r="W41" s="28">
        <f>Q41-O41</f>
        <v>2.2919999999999998</v>
      </c>
      <c r="X41" s="1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</row>
    <row r="42" spans="1:262" s="16" customFormat="1" ht="83.25" customHeight="1" x14ac:dyDescent="0.25">
      <c r="A42" s="10" t="s">
        <v>28</v>
      </c>
      <c r="B42" s="17" t="s">
        <v>90</v>
      </c>
      <c r="C42" s="14">
        <v>2.5</v>
      </c>
      <c r="D42" s="14">
        <v>1.6</v>
      </c>
      <c r="E42" s="14"/>
      <c r="F42" s="14">
        <v>35</v>
      </c>
      <c r="G42" s="19" t="s">
        <v>99</v>
      </c>
      <c r="H42" s="22" t="s">
        <v>116</v>
      </c>
      <c r="I42" s="12" t="s">
        <v>100</v>
      </c>
      <c r="J42" s="14">
        <v>16</v>
      </c>
      <c r="K42" s="14">
        <v>17.2</v>
      </c>
      <c r="L42" s="14">
        <v>0.3</v>
      </c>
      <c r="M42" s="14">
        <v>1.0999999999999999E-2</v>
      </c>
      <c r="N42" s="20">
        <v>0</v>
      </c>
      <c r="O42" s="14">
        <f t="shared" si="6"/>
        <v>0.311</v>
      </c>
      <c r="P42" s="13" t="s">
        <v>571</v>
      </c>
      <c r="Q42" s="14">
        <f>MIN(C42:E42)</f>
        <v>1.6</v>
      </c>
      <c r="R42" s="14"/>
      <c r="S42" s="14"/>
      <c r="T42" s="14"/>
      <c r="U42" s="62">
        <f>O42/Q42*100</f>
        <v>19.4375</v>
      </c>
      <c r="V42" s="62">
        <f>O42/K42*100+V43</f>
        <v>21.133720930232556</v>
      </c>
      <c r="W42" s="14">
        <f>Q42-O42</f>
        <v>1.2890000000000001</v>
      </c>
      <c r="X42" s="1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</row>
    <row r="43" spans="1:262" s="16" customFormat="1" ht="108" customHeight="1" x14ac:dyDescent="0.25">
      <c r="A43" s="10" t="s">
        <v>49</v>
      </c>
      <c r="B43" s="17" t="s">
        <v>91</v>
      </c>
      <c r="C43" s="14">
        <v>2.5</v>
      </c>
      <c r="D43" s="14">
        <v>2.5</v>
      </c>
      <c r="E43" s="10"/>
      <c r="F43" s="10" t="s">
        <v>62</v>
      </c>
      <c r="G43" s="19" t="s">
        <v>95</v>
      </c>
      <c r="H43" s="22" t="s">
        <v>61</v>
      </c>
      <c r="I43" s="12">
        <v>4.5</v>
      </c>
      <c r="J43" s="14">
        <v>16</v>
      </c>
      <c r="K43" s="14">
        <v>17.2</v>
      </c>
      <c r="L43" s="14">
        <v>1.1200000000000001</v>
      </c>
      <c r="M43" s="14">
        <v>0.48399999999999999</v>
      </c>
      <c r="N43" s="20">
        <v>0</v>
      </c>
      <c r="O43" s="14">
        <f t="shared" si="6"/>
        <v>1.6040000000000001</v>
      </c>
      <c r="P43" s="13" t="s">
        <v>572</v>
      </c>
      <c r="Q43" s="14">
        <f>MIN(C43:E43)</f>
        <v>2.5</v>
      </c>
      <c r="R43" s="14"/>
      <c r="S43" s="14"/>
      <c r="T43" s="14"/>
      <c r="U43" s="14">
        <f>O43/Q43*100</f>
        <v>64.160000000000011</v>
      </c>
      <c r="V43" s="62">
        <f>O43/K43*100+V44</f>
        <v>19.325581395348834</v>
      </c>
      <c r="W43" s="28">
        <f>Q43-O43</f>
        <v>0.89599999999999991</v>
      </c>
      <c r="X43" s="1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</row>
    <row r="44" spans="1:262" s="16" customFormat="1" ht="48.75" customHeight="1" x14ac:dyDescent="0.25">
      <c r="A44" s="10" t="s">
        <v>68</v>
      </c>
      <c r="B44" s="17" t="s">
        <v>92</v>
      </c>
      <c r="C44" s="14">
        <v>1.6</v>
      </c>
      <c r="D44" s="14">
        <v>1.6</v>
      </c>
      <c r="E44" s="10"/>
      <c r="F44" s="10" t="s">
        <v>62</v>
      </c>
      <c r="G44" s="19" t="s">
        <v>98</v>
      </c>
      <c r="H44" s="22" t="s">
        <v>96</v>
      </c>
      <c r="I44" s="12" t="s">
        <v>97</v>
      </c>
      <c r="J44" s="14">
        <v>16</v>
      </c>
      <c r="K44" s="14">
        <v>17.2</v>
      </c>
      <c r="L44" s="14">
        <v>0.06</v>
      </c>
      <c r="M44" s="14">
        <v>0.26</v>
      </c>
      <c r="N44" s="20">
        <v>0</v>
      </c>
      <c r="O44" s="14">
        <f t="shared" si="6"/>
        <v>0.32</v>
      </c>
      <c r="P44" s="13" t="s">
        <v>573</v>
      </c>
      <c r="Q44" s="14">
        <f>MIN(C44:E44)</f>
        <v>1.6</v>
      </c>
      <c r="R44" s="14"/>
      <c r="S44" s="14"/>
      <c r="T44" s="14"/>
      <c r="U44" s="14">
        <f>O44/Q44*100</f>
        <v>20</v>
      </c>
      <c r="V44" s="14">
        <f>O44/K44*100+V45</f>
        <v>9.9999999999999982</v>
      </c>
      <c r="W44" s="14">
        <f>Q44-O44</f>
        <v>1.28</v>
      </c>
      <c r="X44" s="1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</row>
    <row r="45" spans="1:262" s="16" customFormat="1" ht="48.75" customHeight="1" x14ac:dyDescent="0.25">
      <c r="A45" s="10" t="s">
        <v>85</v>
      </c>
      <c r="B45" s="29" t="s">
        <v>93</v>
      </c>
      <c r="C45" s="14">
        <v>10</v>
      </c>
      <c r="D45" s="14">
        <v>10</v>
      </c>
      <c r="E45" s="14"/>
      <c r="F45" s="14">
        <v>35</v>
      </c>
      <c r="G45" s="19" t="s">
        <v>94</v>
      </c>
      <c r="H45" s="22" t="s">
        <v>22</v>
      </c>
      <c r="I45" s="12">
        <v>12.36</v>
      </c>
      <c r="J45" s="14">
        <v>16</v>
      </c>
      <c r="K45" s="14">
        <v>17.2</v>
      </c>
      <c r="L45" s="14">
        <v>1.4</v>
      </c>
      <c r="M45" s="14">
        <v>0</v>
      </c>
      <c r="N45" s="20">
        <v>0</v>
      </c>
      <c r="O45" s="14">
        <f t="shared" si="6"/>
        <v>1.4</v>
      </c>
      <c r="P45" s="12" t="s">
        <v>61</v>
      </c>
      <c r="Q45" s="14">
        <f>MIN(C45:E45)</f>
        <v>10</v>
      </c>
      <c r="R45" s="14"/>
      <c r="S45" s="14"/>
      <c r="T45" s="14"/>
      <c r="U45" s="14">
        <f>O45/Q45*100</f>
        <v>13.999999999999998</v>
      </c>
      <c r="V45" s="62">
        <f>O45/K45*100</f>
        <v>8.1395348837209287</v>
      </c>
      <c r="W45" s="14">
        <f>Q45-O45</f>
        <v>8.6</v>
      </c>
      <c r="X45" s="1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  <c r="IV45" s="55"/>
      <c r="IW45" s="55"/>
      <c r="IX45" s="55"/>
      <c r="IY45" s="55"/>
      <c r="IZ45" s="55"/>
      <c r="JA45" s="55"/>
      <c r="JB45" s="55"/>
    </row>
    <row r="46" spans="1:262" s="2" customFormat="1" ht="34.5" customHeight="1" x14ac:dyDescent="0.25">
      <c r="A46" s="69" t="s">
        <v>109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52"/>
      <c r="IT46" s="52"/>
      <c r="IU46" s="52"/>
      <c r="IV46" s="52"/>
      <c r="IW46" s="52"/>
      <c r="IX46" s="52"/>
      <c r="IY46" s="52"/>
      <c r="IZ46" s="52"/>
      <c r="JA46" s="52"/>
      <c r="JB46" s="52"/>
    </row>
    <row r="47" spans="1:262" s="16" customFormat="1" ht="56.25" customHeight="1" x14ac:dyDescent="0.25">
      <c r="A47" s="10" t="s">
        <v>25</v>
      </c>
      <c r="B47" s="11" t="s">
        <v>110</v>
      </c>
      <c r="C47" s="12"/>
      <c r="D47" s="12"/>
      <c r="E47" s="12"/>
      <c r="F47" s="12">
        <v>35</v>
      </c>
      <c r="G47" s="12"/>
      <c r="H47" s="12" t="s">
        <v>47</v>
      </c>
      <c r="I47" s="12">
        <f>SUM(I48:I48)</f>
        <v>12.36</v>
      </c>
      <c r="J47" s="12">
        <v>16</v>
      </c>
      <c r="K47" s="12">
        <v>17.2</v>
      </c>
      <c r="L47" s="12">
        <f>SUM(L48:L48)</f>
        <v>1.4</v>
      </c>
      <c r="M47" s="12">
        <f>SUM(M48:M48)</f>
        <v>0</v>
      </c>
      <c r="N47" s="12">
        <f>SUM(N48:N48)</f>
        <v>0</v>
      </c>
      <c r="O47" s="12">
        <f>SUM(O48:O48)</f>
        <v>1.4</v>
      </c>
      <c r="P47" s="12" t="s">
        <v>574</v>
      </c>
      <c r="Q47" s="12"/>
      <c r="R47" s="12"/>
      <c r="S47" s="12"/>
      <c r="T47" s="12"/>
      <c r="U47" s="12"/>
      <c r="V47" s="62">
        <f>O47/K47*100</f>
        <v>8.1395348837209287</v>
      </c>
      <c r="W47" s="12">
        <f>SUM(W48:W48)</f>
        <v>8.6</v>
      </c>
      <c r="X47" s="1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5"/>
      <c r="JB47" s="55"/>
    </row>
    <row r="48" spans="1:262" s="16" customFormat="1" ht="54.75" customHeight="1" x14ac:dyDescent="0.25">
      <c r="A48" s="10" t="s">
        <v>26</v>
      </c>
      <c r="B48" s="29" t="s">
        <v>93</v>
      </c>
      <c r="C48" s="14">
        <v>10</v>
      </c>
      <c r="D48" s="14">
        <v>10</v>
      </c>
      <c r="E48" s="14"/>
      <c r="F48" s="14">
        <v>35</v>
      </c>
      <c r="G48" s="19" t="s">
        <v>94</v>
      </c>
      <c r="H48" s="22" t="s">
        <v>22</v>
      </c>
      <c r="I48" s="12">
        <v>12.36</v>
      </c>
      <c r="J48" s="14">
        <v>16</v>
      </c>
      <c r="K48" s="14">
        <v>17.2</v>
      </c>
      <c r="L48" s="14">
        <v>1.4</v>
      </c>
      <c r="M48" s="14">
        <v>0</v>
      </c>
      <c r="N48" s="20">
        <v>0</v>
      </c>
      <c r="O48" s="14">
        <f>SUM(L48:N48)</f>
        <v>1.4</v>
      </c>
      <c r="P48" s="12" t="s">
        <v>61</v>
      </c>
      <c r="Q48" s="14">
        <f>MIN(C48:E48)</f>
        <v>10</v>
      </c>
      <c r="R48" s="14"/>
      <c r="S48" s="14"/>
      <c r="T48" s="14"/>
      <c r="U48" s="14">
        <f>O48/Q48*100</f>
        <v>13.999999999999998</v>
      </c>
      <c r="V48" s="62">
        <f>O48/K48*100</f>
        <v>8.1395348837209287</v>
      </c>
      <c r="W48" s="14">
        <f>Q48-O48</f>
        <v>8.6</v>
      </c>
      <c r="X48" s="1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</row>
    <row r="49" spans="1:262" s="2" customFormat="1" ht="34.5" customHeight="1" x14ac:dyDescent="0.25">
      <c r="A49" s="69" t="s">
        <v>111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1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52"/>
      <c r="IT49" s="52"/>
      <c r="IU49" s="52"/>
      <c r="IV49" s="52"/>
      <c r="IW49" s="52"/>
      <c r="IX49" s="52"/>
      <c r="IY49" s="52"/>
      <c r="IZ49" s="52"/>
      <c r="JA49" s="52"/>
      <c r="JB49" s="52"/>
    </row>
    <row r="50" spans="1:262" s="16" customFormat="1" ht="54.75" customHeight="1" x14ac:dyDescent="0.25">
      <c r="A50" s="10" t="s">
        <v>25</v>
      </c>
      <c r="B50" s="11" t="s">
        <v>112</v>
      </c>
      <c r="C50" s="12"/>
      <c r="D50" s="12"/>
      <c r="E50" s="12"/>
      <c r="F50" s="12">
        <v>35</v>
      </c>
      <c r="G50" s="12"/>
      <c r="H50" s="12" t="s">
        <v>47</v>
      </c>
      <c r="I50" s="12">
        <f>SUM(I51:I51)</f>
        <v>36.72</v>
      </c>
      <c r="J50" s="12">
        <v>16</v>
      </c>
      <c r="K50" s="12">
        <v>17.2</v>
      </c>
      <c r="L50" s="12">
        <f>SUM(L51:L51)</f>
        <v>1.4</v>
      </c>
      <c r="M50" s="12">
        <f>SUM(M51:M51)</f>
        <v>0</v>
      </c>
      <c r="N50" s="12">
        <f>SUM(N51:N51)</f>
        <v>0</v>
      </c>
      <c r="O50" s="12">
        <f>SUM(O51:O51)</f>
        <v>1.4</v>
      </c>
      <c r="P50" s="12" t="s">
        <v>113</v>
      </c>
      <c r="Q50" s="12"/>
      <c r="R50" s="12"/>
      <c r="S50" s="12"/>
      <c r="T50" s="12"/>
      <c r="U50" s="12"/>
      <c r="V50" s="62">
        <f>O50/K50*100</f>
        <v>8.1395348837209287</v>
      </c>
      <c r="W50" s="12">
        <f>SUM(W51:W51)</f>
        <v>8.6</v>
      </c>
      <c r="X50" s="1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</row>
    <row r="51" spans="1:262" s="16" customFormat="1" ht="54" customHeight="1" x14ac:dyDescent="0.25">
      <c r="A51" s="10" t="s">
        <v>26</v>
      </c>
      <c r="B51" s="29" t="s">
        <v>93</v>
      </c>
      <c r="C51" s="12">
        <v>10</v>
      </c>
      <c r="D51" s="12">
        <v>10</v>
      </c>
      <c r="E51" s="12"/>
      <c r="F51" s="14">
        <v>35</v>
      </c>
      <c r="G51" s="19" t="s">
        <v>114</v>
      </c>
      <c r="H51" s="22" t="s">
        <v>22</v>
      </c>
      <c r="I51" s="12">
        <v>36.72</v>
      </c>
      <c r="J51" s="14">
        <v>16</v>
      </c>
      <c r="K51" s="14">
        <v>17.2</v>
      </c>
      <c r="L51" s="14">
        <v>1.4</v>
      </c>
      <c r="M51" s="14">
        <v>0</v>
      </c>
      <c r="N51" s="20">
        <v>0</v>
      </c>
      <c r="O51" s="14">
        <f>SUM(L51:N51)</f>
        <v>1.4</v>
      </c>
      <c r="P51" s="12" t="s">
        <v>61</v>
      </c>
      <c r="Q51" s="14">
        <f>MIN(C51:E51)</f>
        <v>10</v>
      </c>
      <c r="R51" s="14"/>
      <c r="S51" s="14"/>
      <c r="T51" s="14"/>
      <c r="U51" s="14">
        <f>O51/Q51*100</f>
        <v>13.999999999999998</v>
      </c>
      <c r="V51" s="62">
        <f>O51/K51*100</f>
        <v>8.1395348837209287</v>
      </c>
      <c r="W51" s="14">
        <f>Q51-O51</f>
        <v>8.6</v>
      </c>
      <c r="X51" s="1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</row>
    <row r="52" spans="1:262" s="2" customFormat="1" ht="34.5" customHeight="1" x14ac:dyDescent="0.25">
      <c r="A52" s="69" t="s">
        <v>138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52"/>
      <c r="IL52" s="52"/>
      <c r="IM52" s="52"/>
      <c r="IN52" s="52"/>
      <c r="IO52" s="52"/>
      <c r="IP52" s="52"/>
      <c r="IQ52" s="52"/>
      <c r="IR52" s="52"/>
      <c r="IS52" s="52"/>
      <c r="IT52" s="52"/>
      <c r="IU52" s="52"/>
      <c r="IV52" s="52"/>
      <c r="IW52" s="52"/>
      <c r="IX52" s="52"/>
      <c r="IY52" s="52"/>
      <c r="IZ52" s="52"/>
      <c r="JA52" s="52"/>
      <c r="JB52" s="52"/>
    </row>
    <row r="53" spans="1:262" s="35" customFormat="1" ht="78" customHeight="1" x14ac:dyDescent="0.25">
      <c r="A53" s="30" t="s">
        <v>25</v>
      </c>
      <c r="B53" s="31" t="s">
        <v>139</v>
      </c>
      <c r="C53" s="32"/>
      <c r="D53" s="32"/>
      <c r="E53" s="32"/>
      <c r="F53" s="32">
        <v>35</v>
      </c>
      <c r="G53" s="32"/>
      <c r="H53" s="32" t="s">
        <v>137</v>
      </c>
      <c r="I53" s="32" t="s">
        <v>689</v>
      </c>
      <c r="J53" s="32">
        <v>12.7</v>
      </c>
      <c r="K53" s="32">
        <v>13.6</v>
      </c>
      <c r="L53" s="32">
        <f>SUM(L54:L60)</f>
        <v>9.86</v>
      </c>
      <c r="M53" s="32">
        <f>SUM(M54:M60)</f>
        <v>9.18</v>
      </c>
      <c r="N53" s="32">
        <f>SUM(N54:N60)</f>
        <v>4.3730000000000002</v>
      </c>
      <c r="O53" s="32">
        <f>SUM(O54:O60)</f>
        <v>23.413000000000004</v>
      </c>
      <c r="P53" s="32" t="s">
        <v>575</v>
      </c>
      <c r="Q53" s="32"/>
      <c r="R53" s="32"/>
      <c r="S53" s="32"/>
      <c r="T53" s="32"/>
      <c r="U53" s="32"/>
      <c r="V53" s="63">
        <f>O53/K53*100</f>
        <v>172.15441176470591</v>
      </c>
      <c r="W53" s="25">
        <f>SUM(W57:W60)</f>
        <v>-1.1890000000000018</v>
      </c>
      <c r="X53" s="34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</row>
    <row r="54" spans="1:262" s="16" customFormat="1" ht="42.75" customHeight="1" x14ac:dyDescent="0.25">
      <c r="A54" s="10" t="s">
        <v>26</v>
      </c>
      <c r="B54" s="11"/>
      <c r="C54" s="12"/>
      <c r="D54" s="12"/>
      <c r="E54" s="12"/>
      <c r="F54" s="12">
        <v>35</v>
      </c>
      <c r="G54" s="12" t="s">
        <v>134</v>
      </c>
      <c r="H54" s="12" t="s">
        <v>135</v>
      </c>
      <c r="I54" s="12" t="s">
        <v>136</v>
      </c>
      <c r="J54" s="12">
        <v>16</v>
      </c>
      <c r="K54" s="12">
        <v>17.2</v>
      </c>
      <c r="L54" s="12">
        <v>0</v>
      </c>
      <c r="M54" s="12">
        <v>0</v>
      </c>
      <c r="N54" s="12">
        <v>0</v>
      </c>
      <c r="O54" s="12">
        <f>SUM(L54:N54)</f>
        <v>0</v>
      </c>
      <c r="P54" s="12" t="s">
        <v>61</v>
      </c>
      <c r="Q54" s="12"/>
      <c r="R54" s="12"/>
      <c r="S54" s="12"/>
      <c r="T54" s="12"/>
      <c r="U54" s="12"/>
      <c r="V54" s="62">
        <f t="shared" ref="V54:V59" si="7">O54/K54*100+V55</f>
        <v>150.31925444596442</v>
      </c>
      <c r="W54" s="12"/>
      <c r="X54" s="1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</row>
    <row r="55" spans="1:262" s="16" customFormat="1" ht="106.5" customHeight="1" x14ac:dyDescent="0.25">
      <c r="A55" s="10" t="s">
        <v>27</v>
      </c>
      <c r="B55" s="29" t="s">
        <v>119</v>
      </c>
      <c r="C55" s="14">
        <v>2.5</v>
      </c>
      <c r="D55" s="14">
        <v>2.5</v>
      </c>
      <c r="E55" s="14"/>
      <c r="F55" s="14">
        <v>35</v>
      </c>
      <c r="G55" s="18" t="s">
        <v>133</v>
      </c>
      <c r="H55" s="12" t="s">
        <v>59</v>
      </c>
      <c r="I55" s="12">
        <v>21.7</v>
      </c>
      <c r="J55" s="14">
        <v>16</v>
      </c>
      <c r="K55" s="14">
        <v>17.2</v>
      </c>
      <c r="L55" s="14">
        <v>0.27</v>
      </c>
      <c r="M55" s="14">
        <v>1.9E-2</v>
      </c>
      <c r="N55" s="14">
        <v>0</v>
      </c>
      <c r="O55" s="14">
        <f t="shared" ref="O55:O60" si="8">SUM(L55:N55)</f>
        <v>0.28900000000000003</v>
      </c>
      <c r="P55" s="13" t="s">
        <v>576</v>
      </c>
      <c r="Q55" s="14">
        <f t="shared" ref="Q55:Q60" si="9">MIN(C55:E55)</f>
        <v>2.5</v>
      </c>
      <c r="R55" s="14"/>
      <c r="S55" s="14"/>
      <c r="T55" s="14"/>
      <c r="U55" s="14">
        <f t="shared" ref="U55:U60" si="10">((O55-N55)/Q55)*100</f>
        <v>11.56</v>
      </c>
      <c r="V55" s="62">
        <f t="shared" si="7"/>
        <v>150.31925444596442</v>
      </c>
      <c r="W55" s="28">
        <f t="shared" ref="W55:W60" si="11">Q55-(O55-N55)</f>
        <v>2.2109999999999999</v>
      </c>
      <c r="X55" s="1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</row>
    <row r="56" spans="1:262" s="16" customFormat="1" ht="105" customHeight="1" x14ac:dyDescent="0.25">
      <c r="A56" s="10" t="s">
        <v>28</v>
      </c>
      <c r="B56" s="17" t="s">
        <v>120</v>
      </c>
      <c r="C56" s="14">
        <v>1</v>
      </c>
      <c r="D56" s="14">
        <v>1</v>
      </c>
      <c r="E56" s="14"/>
      <c r="F56" s="14">
        <v>35</v>
      </c>
      <c r="G56" s="19" t="s">
        <v>132</v>
      </c>
      <c r="H56" s="22" t="s">
        <v>77</v>
      </c>
      <c r="I56" s="12">
        <v>21</v>
      </c>
      <c r="J56" s="14">
        <v>12.7</v>
      </c>
      <c r="K56" s="14">
        <v>13.6</v>
      </c>
      <c r="L56" s="14">
        <v>0.68</v>
      </c>
      <c r="M56" s="14">
        <v>0.182</v>
      </c>
      <c r="N56" s="20">
        <v>0</v>
      </c>
      <c r="O56" s="14">
        <f t="shared" si="8"/>
        <v>0.8620000000000001</v>
      </c>
      <c r="P56" s="13" t="s">
        <v>577</v>
      </c>
      <c r="Q56" s="14">
        <f t="shared" si="9"/>
        <v>1</v>
      </c>
      <c r="R56" s="14"/>
      <c r="S56" s="14"/>
      <c r="T56" s="14"/>
      <c r="U56" s="14">
        <f t="shared" si="10"/>
        <v>86.200000000000017</v>
      </c>
      <c r="V56" s="62">
        <f t="shared" si="7"/>
        <v>148.6390218878249</v>
      </c>
      <c r="W56" s="28">
        <f t="shared" si="11"/>
        <v>0.1379999999999999</v>
      </c>
      <c r="X56" s="1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</row>
    <row r="57" spans="1:262" s="16" customFormat="1" ht="50.25" customHeight="1" x14ac:dyDescent="0.25">
      <c r="A57" s="10" t="s">
        <v>49</v>
      </c>
      <c r="B57" s="17" t="s">
        <v>121</v>
      </c>
      <c r="C57" s="14">
        <v>2.5</v>
      </c>
      <c r="D57" s="14">
        <v>1.6</v>
      </c>
      <c r="E57" s="10"/>
      <c r="F57" s="10" t="s">
        <v>62</v>
      </c>
      <c r="G57" s="19" t="s">
        <v>129</v>
      </c>
      <c r="H57" s="22" t="s">
        <v>130</v>
      </c>
      <c r="I57" s="12" t="s">
        <v>131</v>
      </c>
      <c r="J57" s="14">
        <v>12.7</v>
      </c>
      <c r="K57" s="14">
        <v>13.6</v>
      </c>
      <c r="L57" s="14">
        <v>1.2</v>
      </c>
      <c r="M57" s="14">
        <v>0.151</v>
      </c>
      <c r="N57" s="20">
        <v>0</v>
      </c>
      <c r="O57" s="14">
        <f t="shared" si="8"/>
        <v>1.351</v>
      </c>
      <c r="P57" s="13" t="s">
        <v>578</v>
      </c>
      <c r="Q57" s="14">
        <f t="shared" si="9"/>
        <v>1.6</v>
      </c>
      <c r="R57" s="14"/>
      <c r="S57" s="14"/>
      <c r="T57" s="14"/>
      <c r="U57" s="62">
        <f t="shared" si="10"/>
        <v>84.4375</v>
      </c>
      <c r="V57" s="62">
        <f t="shared" si="7"/>
        <v>142.30078659370724</v>
      </c>
      <c r="W57" s="28">
        <f t="shared" si="11"/>
        <v>0.24900000000000011</v>
      </c>
      <c r="X57" s="15"/>
    </row>
    <row r="58" spans="1:262" s="16" customFormat="1" ht="77.25" customHeight="1" x14ac:dyDescent="0.25">
      <c r="A58" s="10" t="s">
        <v>68</v>
      </c>
      <c r="B58" s="17" t="s">
        <v>122</v>
      </c>
      <c r="C58" s="14">
        <v>6.3</v>
      </c>
      <c r="D58" s="14">
        <v>6.3</v>
      </c>
      <c r="E58" s="10"/>
      <c r="F58" s="10" t="s">
        <v>62</v>
      </c>
      <c r="G58" s="19" t="s">
        <v>127</v>
      </c>
      <c r="H58" s="22" t="s">
        <v>128</v>
      </c>
      <c r="I58" s="12" t="s">
        <v>687</v>
      </c>
      <c r="J58" s="14">
        <v>12.7</v>
      </c>
      <c r="K58" s="14">
        <v>13.6</v>
      </c>
      <c r="L58" s="14">
        <v>1.87</v>
      </c>
      <c r="M58" s="14">
        <v>1.863</v>
      </c>
      <c r="N58" s="20">
        <v>3.2789999999999999</v>
      </c>
      <c r="O58" s="14">
        <f t="shared" si="8"/>
        <v>7.0120000000000005</v>
      </c>
      <c r="P58" s="13" t="s">
        <v>579</v>
      </c>
      <c r="Q58" s="14">
        <f t="shared" si="9"/>
        <v>6.3</v>
      </c>
      <c r="R58" s="14"/>
      <c r="S58" s="14"/>
      <c r="T58" s="14"/>
      <c r="U58" s="62">
        <f t="shared" si="10"/>
        <v>59.25396825396826</v>
      </c>
      <c r="V58" s="62">
        <f t="shared" si="7"/>
        <v>132.36696306429548</v>
      </c>
      <c r="W58" s="28">
        <f t="shared" si="11"/>
        <v>2.5669999999999993</v>
      </c>
      <c r="X58" s="15"/>
      <c r="Y58" s="55"/>
      <c r="Z58" s="55"/>
      <c r="AA58" s="55"/>
      <c r="AB58" s="55"/>
      <c r="AC58" s="55"/>
      <c r="AD58" s="55"/>
      <c r="AE58" s="55"/>
      <c r="AF58" s="55"/>
      <c r="AG58" s="55"/>
    </row>
    <row r="59" spans="1:262" s="35" customFormat="1" ht="51" customHeight="1" x14ac:dyDescent="0.25">
      <c r="A59" s="30" t="s">
        <v>85</v>
      </c>
      <c r="B59" s="36" t="s">
        <v>123</v>
      </c>
      <c r="C59" s="33">
        <v>2.5</v>
      </c>
      <c r="D59" s="33"/>
      <c r="E59" s="30"/>
      <c r="F59" s="30" t="s">
        <v>62</v>
      </c>
      <c r="G59" s="40" t="s">
        <v>126</v>
      </c>
      <c r="H59" s="41" t="s">
        <v>61</v>
      </c>
      <c r="I59" s="32">
        <v>14.07</v>
      </c>
      <c r="J59" s="33">
        <v>16</v>
      </c>
      <c r="K59" s="33">
        <v>17.2</v>
      </c>
      <c r="L59" s="33">
        <v>0.3</v>
      </c>
      <c r="M59" s="33">
        <v>3.2250000000000001</v>
      </c>
      <c r="N59" s="42">
        <v>0</v>
      </c>
      <c r="O59" s="33">
        <f t="shared" si="8"/>
        <v>3.5249999999999999</v>
      </c>
      <c r="P59" s="32" t="s">
        <v>61</v>
      </c>
      <c r="Q59" s="33">
        <f>MIN(C59:E59)</f>
        <v>2.5</v>
      </c>
      <c r="R59" s="33"/>
      <c r="S59" s="33"/>
      <c r="T59" s="33"/>
      <c r="U59" s="33">
        <f t="shared" si="10"/>
        <v>141</v>
      </c>
      <c r="V59" s="63">
        <f t="shared" si="7"/>
        <v>80.808139534883722</v>
      </c>
      <c r="W59" s="24">
        <f t="shared" si="11"/>
        <v>-1.0249999999999999</v>
      </c>
      <c r="X59" s="34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</row>
    <row r="60" spans="1:262" s="35" customFormat="1" ht="60" customHeight="1" x14ac:dyDescent="0.25">
      <c r="A60" s="43" t="s">
        <v>86</v>
      </c>
      <c r="B60" s="39" t="s">
        <v>124</v>
      </c>
      <c r="C60" s="33">
        <v>6.3</v>
      </c>
      <c r="D60" s="33">
        <v>6.3</v>
      </c>
      <c r="E60" s="30"/>
      <c r="F60" s="30" t="s">
        <v>62</v>
      </c>
      <c r="G60" s="40" t="s">
        <v>125</v>
      </c>
      <c r="H60" s="41" t="s">
        <v>96</v>
      </c>
      <c r="I60" s="32" t="s">
        <v>688</v>
      </c>
      <c r="J60" s="33">
        <v>16</v>
      </c>
      <c r="K60" s="33">
        <v>17.2</v>
      </c>
      <c r="L60" s="33">
        <v>5.54</v>
      </c>
      <c r="M60" s="33">
        <v>3.74</v>
      </c>
      <c r="N60" s="42">
        <v>1.0940000000000001</v>
      </c>
      <c r="O60" s="33">
        <f t="shared" si="8"/>
        <v>10.374000000000001</v>
      </c>
      <c r="P60" s="32" t="s">
        <v>580</v>
      </c>
      <c r="Q60" s="33">
        <f t="shared" si="9"/>
        <v>6.3</v>
      </c>
      <c r="R60" s="33"/>
      <c r="S60" s="33"/>
      <c r="T60" s="33"/>
      <c r="U60" s="63">
        <f t="shared" si="10"/>
        <v>147.30158730158735</v>
      </c>
      <c r="V60" s="63">
        <f>O60/K60*100</f>
        <v>60.313953488372093</v>
      </c>
      <c r="W60" s="24">
        <f t="shared" si="11"/>
        <v>-2.9800000000000013</v>
      </c>
      <c r="X60" s="34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</row>
    <row r="61" spans="1:262" s="2" customFormat="1" ht="34.5" customHeight="1" x14ac:dyDescent="0.25">
      <c r="A61" s="69" t="s">
        <v>140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1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52"/>
      <c r="IL61" s="52"/>
      <c r="IM61" s="52"/>
      <c r="IN61" s="52"/>
      <c r="IO61" s="52"/>
      <c r="IP61" s="52"/>
      <c r="IQ61" s="52"/>
      <c r="IR61" s="52"/>
      <c r="IS61" s="52"/>
      <c r="IT61" s="52"/>
      <c r="IU61" s="52"/>
      <c r="IV61" s="52"/>
      <c r="IW61" s="52"/>
      <c r="IX61" s="52"/>
      <c r="IY61" s="52"/>
      <c r="IZ61" s="52"/>
      <c r="JA61" s="52"/>
      <c r="JB61" s="52"/>
    </row>
    <row r="62" spans="1:262" s="16" customFormat="1" ht="79.5" customHeight="1" x14ac:dyDescent="0.25">
      <c r="A62" s="10" t="s">
        <v>25</v>
      </c>
      <c r="B62" s="11" t="s">
        <v>141</v>
      </c>
      <c r="C62" s="12"/>
      <c r="D62" s="12"/>
      <c r="E62" s="12"/>
      <c r="F62" s="12">
        <v>35</v>
      </c>
      <c r="G62" s="12"/>
      <c r="H62" s="12" t="s">
        <v>96</v>
      </c>
      <c r="I62" s="12" t="s">
        <v>690</v>
      </c>
      <c r="J62" s="12">
        <v>16</v>
      </c>
      <c r="K62" s="12">
        <v>17.2</v>
      </c>
      <c r="L62" s="12">
        <f>SUM(L63:L69)</f>
        <v>0.95000000000000018</v>
      </c>
      <c r="M62" s="12">
        <f>SUM(M63:M69)</f>
        <v>1.9350000000000001</v>
      </c>
      <c r="N62" s="12">
        <f>SUM(N63:N69)</f>
        <v>0.3</v>
      </c>
      <c r="O62" s="12">
        <f>SUM(O63:O69)</f>
        <v>3.1850000000000001</v>
      </c>
      <c r="P62" s="13" t="s">
        <v>152</v>
      </c>
      <c r="Q62" s="12"/>
      <c r="R62" s="12"/>
      <c r="S62" s="12"/>
      <c r="T62" s="12"/>
      <c r="U62" s="12"/>
      <c r="V62" s="62">
        <f>O62/K62*100</f>
        <v>18.517441860465116</v>
      </c>
      <c r="W62" s="12">
        <f>SUM(W65:W69)</f>
        <v>4.54</v>
      </c>
      <c r="X62" s="1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</row>
    <row r="63" spans="1:262" s="16" customFormat="1" ht="37.5" customHeight="1" x14ac:dyDescent="0.25">
      <c r="A63" s="10" t="s">
        <v>26</v>
      </c>
      <c r="B63" s="11"/>
      <c r="C63" s="12"/>
      <c r="D63" s="12"/>
      <c r="E63" s="12"/>
      <c r="F63" s="12">
        <v>35</v>
      </c>
      <c r="G63" s="12" t="s">
        <v>142</v>
      </c>
      <c r="H63" s="12" t="s">
        <v>135</v>
      </c>
      <c r="I63" s="12" t="s">
        <v>143</v>
      </c>
      <c r="J63" s="12">
        <v>16</v>
      </c>
      <c r="K63" s="12">
        <v>17.2</v>
      </c>
      <c r="L63" s="12">
        <v>0</v>
      </c>
      <c r="M63" s="12">
        <v>0</v>
      </c>
      <c r="N63" s="12">
        <v>0.3</v>
      </c>
      <c r="O63" s="14">
        <f t="shared" ref="O63:O69" si="12">SUM(L63:N63)</f>
        <v>0.3</v>
      </c>
      <c r="P63" s="12" t="s">
        <v>61</v>
      </c>
      <c r="Q63" s="14">
        <f t="shared" ref="Q63:Q69" si="13">MIN(C63:E63)</f>
        <v>0</v>
      </c>
      <c r="R63" s="12"/>
      <c r="S63" s="12"/>
      <c r="T63" s="12"/>
      <c r="U63" s="14"/>
      <c r="V63" s="62">
        <f t="shared" ref="V63:V68" si="14">O63/K63*100+V64</f>
        <v>18.517441860465119</v>
      </c>
      <c r="W63" s="28">
        <f t="shared" ref="W63:W69" si="15">Q63-(O63-N63)</f>
        <v>0</v>
      </c>
      <c r="X63" s="1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</row>
    <row r="64" spans="1:262" s="35" customFormat="1" ht="68.25" customHeight="1" x14ac:dyDescent="0.25">
      <c r="A64" s="30" t="s">
        <v>27</v>
      </c>
      <c r="B64" s="36" t="s">
        <v>144</v>
      </c>
      <c r="C64" s="33">
        <v>1</v>
      </c>
      <c r="D64" s="33"/>
      <c r="E64" s="33"/>
      <c r="F64" s="33">
        <v>35</v>
      </c>
      <c r="G64" s="37" t="s">
        <v>148</v>
      </c>
      <c r="H64" s="32" t="s">
        <v>552</v>
      </c>
      <c r="I64" s="32">
        <v>0.51800000000000002</v>
      </c>
      <c r="J64" s="33">
        <v>16</v>
      </c>
      <c r="K64" s="33">
        <v>17.2</v>
      </c>
      <c r="L64" s="33">
        <v>0.26</v>
      </c>
      <c r="M64" s="33">
        <v>1.9350000000000001</v>
      </c>
      <c r="N64" s="33">
        <v>0</v>
      </c>
      <c r="O64" s="33">
        <f t="shared" si="12"/>
        <v>2.1950000000000003</v>
      </c>
      <c r="P64" s="32" t="s">
        <v>61</v>
      </c>
      <c r="Q64" s="33">
        <f t="shared" si="13"/>
        <v>1</v>
      </c>
      <c r="R64" s="33"/>
      <c r="S64" s="33"/>
      <c r="T64" s="33"/>
      <c r="U64" s="33">
        <f t="shared" ref="U64:U69" si="16">((O64-N64)/Q64)*100</f>
        <v>219.50000000000003</v>
      </c>
      <c r="V64" s="63">
        <f t="shared" si="14"/>
        <v>16.77325581395349</v>
      </c>
      <c r="W64" s="24">
        <f t="shared" si="15"/>
        <v>-1.1950000000000003</v>
      </c>
      <c r="X64" s="34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</row>
    <row r="65" spans="1:262" s="16" customFormat="1" ht="65.25" customHeight="1" x14ac:dyDescent="0.25">
      <c r="A65" s="10" t="s">
        <v>28</v>
      </c>
      <c r="B65" s="17" t="s">
        <v>145</v>
      </c>
      <c r="C65" s="14">
        <v>1</v>
      </c>
      <c r="D65" s="14"/>
      <c r="E65" s="14"/>
      <c r="F65" s="14">
        <v>35</v>
      </c>
      <c r="G65" s="19" t="s">
        <v>149</v>
      </c>
      <c r="H65" s="22" t="s">
        <v>150</v>
      </c>
      <c r="I65" s="12">
        <v>0.92900000000000005</v>
      </c>
      <c r="J65" s="14">
        <v>16</v>
      </c>
      <c r="K65" s="14">
        <v>17.2</v>
      </c>
      <c r="L65" s="14">
        <v>0.13</v>
      </c>
      <c r="M65" s="14">
        <v>0</v>
      </c>
      <c r="N65" s="20">
        <v>0</v>
      </c>
      <c r="O65" s="14">
        <f t="shared" si="12"/>
        <v>0.13</v>
      </c>
      <c r="P65" s="12" t="s">
        <v>61</v>
      </c>
      <c r="Q65" s="14">
        <f t="shared" si="13"/>
        <v>1</v>
      </c>
      <c r="R65" s="14"/>
      <c r="S65" s="14"/>
      <c r="T65" s="14"/>
      <c r="U65" s="14">
        <f t="shared" si="16"/>
        <v>13</v>
      </c>
      <c r="V65" s="62">
        <f t="shared" si="14"/>
        <v>4.0116279069767451</v>
      </c>
      <c r="W65" s="28">
        <f t="shared" si="15"/>
        <v>0.87</v>
      </c>
      <c r="X65" s="1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  <c r="IW65" s="55"/>
      <c r="IX65" s="55"/>
      <c r="IY65" s="55"/>
      <c r="IZ65" s="55"/>
      <c r="JA65" s="55"/>
      <c r="JB65" s="55"/>
    </row>
    <row r="66" spans="1:262" s="16" customFormat="1" ht="78.75" customHeight="1" x14ac:dyDescent="0.25">
      <c r="A66" s="10" t="s">
        <v>49</v>
      </c>
      <c r="B66" s="29" t="s">
        <v>146</v>
      </c>
      <c r="C66" s="14">
        <v>1</v>
      </c>
      <c r="D66" s="14"/>
      <c r="E66" s="10"/>
      <c r="F66" s="10" t="s">
        <v>62</v>
      </c>
      <c r="G66" s="19" t="s">
        <v>151</v>
      </c>
      <c r="H66" s="22" t="s">
        <v>150</v>
      </c>
      <c r="I66" s="12">
        <v>0.2</v>
      </c>
      <c r="J66" s="14">
        <v>16</v>
      </c>
      <c r="K66" s="14">
        <v>17.2</v>
      </c>
      <c r="L66" s="14">
        <v>0.19</v>
      </c>
      <c r="M66" s="14">
        <v>0</v>
      </c>
      <c r="N66" s="20">
        <v>0</v>
      </c>
      <c r="O66" s="14">
        <f t="shared" si="12"/>
        <v>0.19</v>
      </c>
      <c r="P66" s="12" t="s">
        <v>61</v>
      </c>
      <c r="Q66" s="14">
        <f t="shared" si="13"/>
        <v>1</v>
      </c>
      <c r="R66" s="14"/>
      <c r="S66" s="14"/>
      <c r="T66" s="14"/>
      <c r="U66" s="14">
        <f t="shared" si="16"/>
        <v>19</v>
      </c>
      <c r="V66" s="62">
        <f t="shared" si="14"/>
        <v>3.2558139534883725</v>
      </c>
      <c r="W66" s="28">
        <f t="shared" si="15"/>
        <v>0.81</v>
      </c>
      <c r="X66" s="1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  <c r="IV66" s="55"/>
      <c r="IW66" s="55"/>
      <c r="IX66" s="55"/>
      <c r="IY66" s="55"/>
      <c r="IZ66" s="55"/>
      <c r="JA66" s="55"/>
      <c r="JB66" s="55"/>
    </row>
    <row r="67" spans="1:262" s="16" customFormat="1" ht="148.5" customHeight="1" x14ac:dyDescent="0.25">
      <c r="A67" s="10" t="s">
        <v>68</v>
      </c>
      <c r="B67" s="29" t="s">
        <v>674</v>
      </c>
      <c r="C67" s="14">
        <v>0.63</v>
      </c>
      <c r="D67" s="14"/>
      <c r="E67" s="10"/>
      <c r="F67" s="10" t="s">
        <v>62</v>
      </c>
      <c r="G67" s="19" t="s">
        <v>675</v>
      </c>
      <c r="H67" s="22" t="s">
        <v>61</v>
      </c>
      <c r="I67" s="12">
        <v>0.39800000000000002</v>
      </c>
      <c r="J67" s="14">
        <v>16</v>
      </c>
      <c r="K67" s="14">
        <v>17.2</v>
      </c>
      <c r="L67" s="14">
        <v>0.1</v>
      </c>
      <c r="M67" s="14">
        <v>0</v>
      </c>
      <c r="N67" s="20">
        <v>0</v>
      </c>
      <c r="O67" s="14">
        <f t="shared" si="12"/>
        <v>0.1</v>
      </c>
      <c r="P67" s="12" t="s">
        <v>61</v>
      </c>
      <c r="Q67" s="14">
        <f t="shared" si="13"/>
        <v>0.63</v>
      </c>
      <c r="R67" s="14"/>
      <c r="S67" s="14"/>
      <c r="T67" s="14"/>
      <c r="U67" s="62">
        <f t="shared" si="16"/>
        <v>15.873015873015875</v>
      </c>
      <c r="V67" s="62">
        <f t="shared" si="14"/>
        <v>2.1511627906976747</v>
      </c>
      <c r="W67" s="28">
        <f t="shared" si="15"/>
        <v>0.53</v>
      </c>
      <c r="X67" s="1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  <c r="IV67" s="55"/>
      <c r="IW67" s="55"/>
      <c r="IX67" s="55"/>
      <c r="IY67" s="55"/>
      <c r="IZ67" s="55"/>
      <c r="JA67" s="55"/>
      <c r="JB67" s="55"/>
    </row>
    <row r="68" spans="1:262" s="16" customFormat="1" ht="93" customHeight="1" x14ac:dyDescent="0.25">
      <c r="A68" s="10" t="s">
        <v>85</v>
      </c>
      <c r="B68" s="29" t="s">
        <v>684</v>
      </c>
      <c r="C68" s="14">
        <v>1.6</v>
      </c>
      <c r="D68" s="14"/>
      <c r="E68" s="10"/>
      <c r="F68" s="10" t="s">
        <v>62</v>
      </c>
      <c r="G68" s="19" t="s">
        <v>679</v>
      </c>
      <c r="H68" s="22" t="s">
        <v>680</v>
      </c>
      <c r="I68" s="12">
        <v>0.36499999999999999</v>
      </c>
      <c r="J68" s="14">
        <v>16</v>
      </c>
      <c r="K68" s="14">
        <v>17.2</v>
      </c>
      <c r="L68" s="14">
        <v>0.2</v>
      </c>
      <c r="M68" s="14">
        <v>0</v>
      </c>
      <c r="N68" s="20">
        <v>0</v>
      </c>
      <c r="O68" s="14">
        <f t="shared" ref="O68" si="17">SUM(L68:N68)</f>
        <v>0.2</v>
      </c>
      <c r="P68" s="12" t="s">
        <v>61</v>
      </c>
      <c r="Q68" s="14">
        <f t="shared" ref="Q68" si="18">MIN(C68:E68)</f>
        <v>1.6</v>
      </c>
      <c r="R68" s="14"/>
      <c r="S68" s="14"/>
      <c r="T68" s="14"/>
      <c r="U68" s="14">
        <f t="shared" si="16"/>
        <v>12.5</v>
      </c>
      <c r="V68" s="62">
        <f t="shared" si="14"/>
        <v>1.5697674418604652</v>
      </c>
      <c r="W68" s="28">
        <f t="shared" ref="W68" si="19">Q68-(O68-N68)</f>
        <v>1.4000000000000001</v>
      </c>
      <c r="X68" s="1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  <c r="IM68" s="55"/>
      <c r="IN68" s="55"/>
      <c r="IO68" s="55"/>
      <c r="IP68" s="55"/>
      <c r="IQ68" s="55"/>
      <c r="IR68" s="55"/>
      <c r="IS68" s="55"/>
      <c r="IT68" s="55"/>
      <c r="IU68" s="55"/>
      <c r="IV68" s="55"/>
      <c r="IW68" s="55"/>
      <c r="IX68" s="55"/>
      <c r="IY68" s="55"/>
      <c r="IZ68" s="55"/>
      <c r="JA68" s="55"/>
      <c r="JB68" s="55"/>
    </row>
    <row r="69" spans="1:262" s="16" customFormat="1" ht="67.5" customHeight="1" x14ac:dyDescent="0.25">
      <c r="A69" s="10" t="s">
        <v>86</v>
      </c>
      <c r="B69" s="29" t="s">
        <v>147</v>
      </c>
      <c r="C69" s="14">
        <v>1</v>
      </c>
      <c r="D69" s="14"/>
      <c r="E69" s="10"/>
      <c r="F69" s="10" t="s">
        <v>62</v>
      </c>
      <c r="G69" s="19" t="s">
        <v>549</v>
      </c>
      <c r="H69" s="22" t="s">
        <v>150</v>
      </c>
      <c r="I69" s="12">
        <v>0.05</v>
      </c>
      <c r="J69" s="14">
        <v>16</v>
      </c>
      <c r="K69" s="14">
        <v>17.2</v>
      </c>
      <c r="L69" s="14">
        <v>7.0000000000000007E-2</v>
      </c>
      <c r="M69" s="14">
        <v>0</v>
      </c>
      <c r="N69" s="20">
        <v>0</v>
      </c>
      <c r="O69" s="14">
        <f t="shared" si="12"/>
        <v>7.0000000000000007E-2</v>
      </c>
      <c r="P69" s="12" t="s">
        <v>61</v>
      </c>
      <c r="Q69" s="14">
        <f t="shared" si="13"/>
        <v>1</v>
      </c>
      <c r="R69" s="14"/>
      <c r="S69" s="14"/>
      <c r="T69" s="14"/>
      <c r="U69" s="14">
        <f t="shared" si="16"/>
        <v>7.0000000000000009</v>
      </c>
      <c r="V69" s="62">
        <f>O69/K69*100</f>
        <v>0.40697674418604657</v>
      </c>
      <c r="W69" s="28">
        <f t="shared" si="15"/>
        <v>0.92999999999999994</v>
      </c>
      <c r="X69" s="1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  <c r="HU69" s="55"/>
      <c r="HV69" s="55"/>
      <c r="HW69" s="55"/>
      <c r="HX69" s="55"/>
      <c r="HY69" s="55"/>
      <c r="HZ69" s="55"/>
      <c r="IA69" s="55"/>
      <c r="IB69" s="55"/>
      <c r="IC69" s="55"/>
      <c r="ID69" s="55"/>
      <c r="IE69" s="55"/>
      <c r="IF69" s="55"/>
      <c r="IG69" s="55"/>
      <c r="IH69" s="55"/>
      <c r="II69" s="55"/>
      <c r="IJ69" s="55"/>
      <c r="IK69" s="55"/>
      <c r="IL69" s="55"/>
      <c r="IM69" s="55"/>
      <c r="IN69" s="55"/>
      <c r="IO69" s="55"/>
      <c r="IP69" s="55"/>
      <c r="IQ69" s="55"/>
      <c r="IR69" s="55"/>
      <c r="IS69" s="55"/>
      <c r="IT69" s="55"/>
      <c r="IU69" s="55"/>
      <c r="IV69" s="55"/>
      <c r="IW69" s="55"/>
      <c r="IX69" s="55"/>
      <c r="IY69" s="55"/>
      <c r="IZ69" s="55"/>
      <c r="JA69" s="55"/>
      <c r="JB69" s="55"/>
    </row>
    <row r="70" spans="1:262" s="2" customFormat="1" ht="34.5" customHeight="1" x14ac:dyDescent="0.25">
      <c r="A70" s="69" t="s">
        <v>153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1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  <c r="IJ70" s="52"/>
      <c r="IK70" s="52"/>
      <c r="IL70" s="52"/>
      <c r="IM70" s="52"/>
      <c r="IN70" s="52"/>
      <c r="IO70" s="52"/>
      <c r="IP70" s="52"/>
      <c r="IQ70" s="52"/>
      <c r="IR70" s="52"/>
      <c r="IS70" s="52"/>
      <c r="IT70" s="52"/>
      <c r="IU70" s="52"/>
      <c r="IV70" s="52"/>
      <c r="IW70" s="52"/>
      <c r="IX70" s="52"/>
      <c r="IY70" s="52"/>
      <c r="IZ70" s="52"/>
      <c r="JA70" s="52"/>
      <c r="JB70" s="52"/>
    </row>
    <row r="71" spans="1:262" s="16" customFormat="1" ht="96.75" customHeight="1" x14ac:dyDescent="0.25">
      <c r="A71" s="10" t="s">
        <v>25</v>
      </c>
      <c r="B71" s="11" t="s">
        <v>154</v>
      </c>
      <c r="C71" s="12"/>
      <c r="D71" s="12"/>
      <c r="E71" s="12"/>
      <c r="F71" s="12">
        <v>35</v>
      </c>
      <c r="G71" s="12"/>
      <c r="H71" s="12" t="s">
        <v>168</v>
      </c>
      <c r="I71" s="12" t="s">
        <v>585</v>
      </c>
      <c r="J71" s="12">
        <v>16</v>
      </c>
      <c r="K71" s="12">
        <v>17.2</v>
      </c>
      <c r="L71" s="12">
        <f>SUM(L72:L76)</f>
        <v>4.09</v>
      </c>
      <c r="M71" s="12">
        <f>SUM(M72:M76)</f>
        <v>3.1760000000000002</v>
      </c>
      <c r="N71" s="12">
        <f>SUM(N72:N76)</f>
        <v>5.8520000000000003</v>
      </c>
      <c r="O71" s="12">
        <f>SUM(O72:O76)</f>
        <v>13.118000000000002</v>
      </c>
      <c r="P71" s="13" t="s">
        <v>167</v>
      </c>
      <c r="Q71" s="12"/>
      <c r="R71" s="12"/>
      <c r="S71" s="12"/>
      <c r="T71" s="12"/>
      <c r="U71" s="12"/>
      <c r="V71" s="62">
        <f>O71/K71*100</f>
        <v>76.267441860465141</v>
      </c>
      <c r="W71" s="12">
        <f>SUM(W73)+W75</f>
        <v>0.94399999999999995</v>
      </c>
      <c r="X71" s="1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  <c r="IW71" s="55"/>
      <c r="IX71" s="55"/>
      <c r="IY71" s="55"/>
      <c r="IZ71" s="55"/>
      <c r="JA71" s="55"/>
      <c r="JB71" s="55"/>
    </row>
    <row r="72" spans="1:262" s="16" customFormat="1" ht="36" customHeight="1" x14ac:dyDescent="0.25">
      <c r="A72" s="10" t="s">
        <v>26</v>
      </c>
      <c r="B72" s="11"/>
      <c r="C72" s="12"/>
      <c r="D72" s="12"/>
      <c r="E72" s="12"/>
      <c r="F72" s="12">
        <v>35</v>
      </c>
      <c r="G72" s="12" t="s">
        <v>155</v>
      </c>
      <c r="H72" s="44" t="s">
        <v>583</v>
      </c>
      <c r="I72" s="12">
        <v>5.9119999999999999</v>
      </c>
      <c r="J72" s="12">
        <v>20</v>
      </c>
      <c r="K72" s="12">
        <v>21.5</v>
      </c>
      <c r="L72" s="12">
        <v>0</v>
      </c>
      <c r="M72" s="12">
        <v>0</v>
      </c>
      <c r="N72" s="12">
        <v>0</v>
      </c>
      <c r="O72" s="14">
        <f>SUM(L72:N72)</f>
        <v>0</v>
      </c>
      <c r="P72" s="12" t="s">
        <v>166</v>
      </c>
      <c r="Q72" s="14">
        <f>MIN(C72:E72)</f>
        <v>0</v>
      </c>
      <c r="R72" s="12"/>
      <c r="S72" s="12"/>
      <c r="T72" s="12"/>
      <c r="U72" s="14"/>
      <c r="V72" s="62">
        <f>O72/K72*100+V73</f>
        <v>76.890234191559301</v>
      </c>
      <c r="W72" s="28">
        <f>Q72-(O72-N72)</f>
        <v>0</v>
      </c>
      <c r="X72" s="1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  <c r="IR72" s="55"/>
      <c r="IS72" s="55"/>
      <c r="IT72" s="55"/>
      <c r="IU72" s="55"/>
      <c r="IV72" s="55"/>
      <c r="IW72" s="55"/>
      <c r="IX72" s="55"/>
      <c r="IY72" s="55"/>
      <c r="IZ72" s="55"/>
      <c r="JA72" s="55"/>
      <c r="JB72" s="55"/>
    </row>
    <row r="73" spans="1:262" s="35" customFormat="1" ht="77.25" customHeight="1" x14ac:dyDescent="0.25">
      <c r="A73" s="30" t="s">
        <v>27</v>
      </c>
      <c r="B73" s="36" t="s">
        <v>156</v>
      </c>
      <c r="C73" s="33">
        <v>4</v>
      </c>
      <c r="D73" s="33">
        <v>4</v>
      </c>
      <c r="E73" s="33"/>
      <c r="F73" s="33">
        <v>35</v>
      </c>
      <c r="G73" s="37" t="s">
        <v>157</v>
      </c>
      <c r="H73" s="32" t="s">
        <v>135</v>
      </c>
      <c r="I73" s="32" t="s">
        <v>158</v>
      </c>
      <c r="J73" s="33">
        <v>16</v>
      </c>
      <c r="K73" s="33">
        <v>17.2</v>
      </c>
      <c r="L73" s="33">
        <v>2</v>
      </c>
      <c r="M73" s="33">
        <v>1.635</v>
      </c>
      <c r="N73" s="33">
        <v>0.498</v>
      </c>
      <c r="O73" s="33">
        <f>SUM(L73:N73)</f>
        <v>4.133</v>
      </c>
      <c r="P73" s="38" t="s">
        <v>581</v>
      </c>
      <c r="Q73" s="33">
        <f>MIN(C73:E73)</f>
        <v>4</v>
      </c>
      <c r="R73" s="33"/>
      <c r="S73" s="33"/>
      <c r="T73" s="33"/>
      <c r="U73" s="33">
        <f>SUM(O73-N73)/Q73*100</f>
        <v>90.875</v>
      </c>
      <c r="V73" s="63">
        <f>O73/K73*100+V74</f>
        <v>76.890234191559301</v>
      </c>
      <c r="W73" s="24">
        <f>Q73-(O73-N73)</f>
        <v>0.36500000000000021</v>
      </c>
      <c r="X73" s="34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  <c r="IP73" s="55"/>
      <c r="IQ73" s="55"/>
      <c r="IR73" s="55"/>
      <c r="IS73" s="55"/>
      <c r="IT73" s="55"/>
      <c r="IU73" s="55"/>
      <c r="IV73" s="55"/>
      <c r="IW73" s="55"/>
      <c r="IX73" s="55"/>
      <c r="IY73" s="55"/>
      <c r="IZ73" s="55"/>
      <c r="JA73" s="55"/>
      <c r="JB73" s="55"/>
    </row>
    <row r="74" spans="1:262" s="16" customFormat="1" ht="64.5" customHeight="1" x14ac:dyDescent="0.25">
      <c r="A74" s="10" t="s">
        <v>28</v>
      </c>
      <c r="B74" s="29" t="s">
        <v>159</v>
      </c>
      <c r="C74" s="14">
        <v>0.63</v>
      </c>
      <c r="D74" s="14"/>
      <c r="E74" s="14"/>
      <c r="F74" s="14">
        <v>35</v>
      </c>
      <c r="G74" s="19" t="s">
        <v>160</v>
      </c>
      <c r="H74" s="22" t="s">
        <v>187</v>
      </c>
      <c r="I74" s="12">
        <v>8.5000000000000006E-2</v>
      </c>
      <c r="J74" s="14">
        <v>16</v>
      </c>
      <c r="K74" s="14">
        <v>17.2</v>
      </c>
      <c r="L74" s="14">
        <v>0</v>
      </c>
      <c r="M74" s="14">
        <v>0</v>
      </c>
      <c r="N74" s="20">
        <v>0</v>
      </c>
      <c r="O74" s="14">
        <f>SUM(L74:N74)</f>
        <v>0</v>
      </c>
      <c r="P74" s="12" t="s">
        <v>61</v>
      </c>
      <c r="Q74" s="14">
        <f>MIN(C74:E74)</f>
        <v>0.63</v>
      </c>
      <c r="R74" s="14"/>
      <c r="S74" s="14"/>
      <c r="T74" s="14"/>
      <c r="U74" s="14">
        <f t="shared" ref="U74:U76" si="20">SUM(O74-N74)/Q74*100</f>
        <v>0</v>
      </c>
      <c r="V74" s="62">
        <f>O74/K74*100+V75</f>
        <v>52.861164424117447</v>
      </c>
      <c r="W74" s="28">
        <f>Q74-(O74-N74)</f>
        <v>0.63</v>
      </c>
      <c r="X74" s="1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55"/>
      <c r="IA74" s="55"/>
      <c r="IB74" s="55"/>
      <c r="IC74" s="55"/>
      <c r="ID74" s="55"/>
      <c r="IE74" s="55"/>
      <c r="IF74" s="55"/>
      <c r="IG74" s="55"/>
      <c r="IH74" s="55"/>
      <c r="II74" s="55"/>
      <c r="IJ74" s="55"/>
      <c r="IK74" s="55"/>
      <c r="IL74" s="55"/>
      <c r="IM74" s="55"/>
      <c r="IN74" s="55"/>
      <c r="IO74" s="55"/>
      <c r="IP74" s="55"/>
      <c r="IQ74" s="55"/>
      <c r="IR74" s="55"/>
      <c r="IS74" s="55"/>
      <c r="IT74" s="55"/>
      <c r="IU74" s="55"/>
      <c r="IV74" s="55"/>
      <c r="IW74" s="55"/>
      <c r="IX74" s="55"/>
      <c r="IY74" s="55"/>
      <c r="IZ74" s="55"/>
      <c r="JA74" s="55"/>
      <c r="JB74" s="55"/>
    </row>
    <row r="75" spans="1:262" s="35" customFormat="1" ht="76.5" customHeight="1" x14ac:dyDescent="0.25">
      <c r="A75" s="30" t="s">
        <v>49</v>
      </c>
      <c r="B75" s="36" t="s">
        <v>161</v>
      </c>
      <c r="C75" s="33">
        <v>4</v>
      </c>
      <c r="D75" s="33">
        <v>4</v>
      </c>
      <c r="E75" s="30"/>
      <c r="F75" s="30" t="s">
        <v>62</v>
      </c>
      <c r="G75" s="40" t="s">
        <v>162</v>
      </c>
      <c r="H75" s="41" t="s">
        <v>96</v>
      </c>
      <c r="I75" s="32" t="s">
        <v>163</v>
      </c>
      <c r="J75" s="33">
        <v>16</v>
      </c>
      <c r="K75" s="33">
        <v>17.2</v>
      </c>
      <c r="L75" s="33">
        <v>1.88</v>
      </c>
      <c r="M75" s="33">
        <v>1.5409999999999999</v>
      </c>
      <c r="N75" s="42">
        <v>5.3540000000000001</v>
      </c>
      <c r="O75" s="33">
        <f>SUM(L75:N75)</f>
        <v>8.7750000000000004</v>
      </c>
      <c r="P75" s="38" t="s">
        <v>582</v>
      </c>
      <c r="Q75" s="33">
        <f>MIN(C75:E75)</f>
        <v>4</v>
      </c>
      <c r="R75" s="33"/>
      <c r="S75" s="33"/>
      <c r="T75" s="33"/>
      <c r="U75" s="33">
        <f t="shared" si="20"/>
        <v>85.525000000000006</v>
      </c>
      <c r="V75" s="63">
        <f>O75/K75*100+V76</f>
        <v>52.861164424117447</v>
      </c>
      <c r="W75" s="24">
        <f>Q75-(O75-N75)</f>
        <v>0.57899999999999974</v>
      </c>
      <c r="X75" s="34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  <c r="HU75" s="55"/>
      <c r="HV75" s="55"/>
      <c r="HW75" s="55"/>
      <c r="HX75" s="55"/>
      <c r="HY75" s="55"/>
      <c r="HZ75" s="55"/>
      <c r="IA75" s="55"/>
      <c r="IB75" s="55"/>
      <c r="IC75" s="55"/>
      <c r="ID75" s="55"/>
      <c r="IE75" s="55"/>
      <c r="IF75" s="55"/>
      <c r="IG75" s="55"/>
      <c r="IH75" s="55"/>
      <c r="II75" s="55"/>
      <c r="IJ75" s="55"/>
      <c r="IK75" s="55"/>
      <c r="IL75" s="55"/>
      <c r="IM75" s="55"/>
      <c r="IN75" s="55"/>
      <c r="IO75" s="55"/>
      <c r="IP75" s="55"/>
      <c r="IQ75" s="55"/>
      <c r="IR75" s="55"/>
      <c r="IS75" s="55"/>
      <c r="IT75" s="55"/>
      <c r="IU75" s="55"/>
      <c r="IV75" s="55"/>
      <c r="IW75" s="55"/>
      <c r="IX75" s="55"/>
      <c r="IY75" s="55"/>
      <c r="IZ75" s="55"/>
      <c r="JA75" s="55"/>
      <c r="JB75" s="55"/>
    </row>
    <row r="76" spans="1:262" s="16" customFormat="1" ht="68.25" customHeight="1" x14ac:dyDescent="0.25">
      <c r="A76" s="10" t="s">
        <v>68</v>
      </c>
      <c r="B76" s="29" t="s">
        <v>164</v>
      </c>
      <c r="C76" s="14">
        <v>0.32</v>
      </c>
      <c r="D76" s="14"/>
      <c r="E76" s="10"/>
      <c r="F76" s="10" t="s">
        <v>62</v>
      </c>
      <c r="G76" s="19" t="s">
        <v>584</v>
      </c>
      <c r="H76" s="22" t="s">
        <v>165</v>
      </c>
      <c r="I76" s="12">
        <v>0.4</v>
      </c>
      <c r="J76" s="14">
        <v>10.6</v>
      </c>
      <c r="K76" s="14">
        <v>11.39</v>
      </c>
      <c r="L76" s="14">
        <v>0.21</v>
      </c>
      <c r="M76" s="14">
        <v>0</v>
      </c>
      <c r="N76" s="20">
        <v>0</v>
      </c>
      <c r="O76" s="14">
        <f>SUM(L76:N76)</f>
        <v>0.21</v>
      </c>
      <c r="P76" s="12" t="s">
        <v>165</v>
      </c>
      <c r="Q76" s="14">
        <f>MIN(C76:E76)</f>
        <v>0.32</v>
      </c>
      <c r="R76" s="14"/>
      <c r="S76" s="14"/>
      <c r="T76" s="14"/>
      <c r="U76" s="14">
        <f t="shared" si="20"/>
        <v>65.625</v>
      </c>
      <c r="V76" s="62">
        <f>O76/K76*100</f>
        <v>1.8437225636523262</v>
      </c>
      <c r="W76" s="28">
        <f>Q76-(O76-N76)</f>
        <v>0.11000000000000001</v>
      </c>
      <c r="X76" s="1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  <c r="HG76" s="55"/>
      <c r="HH76" s="55"/>
      <c r="HI76" s="55"/>
      <c r="HJ76" s="55"/>
      <c r="HK76" s="55"/>
      <c r="HL76" s="55"/>
      <c r="HM76" s="55"/>
      <c r="HN76" s="55"/>
      <c r="HO76" s="55"/>
      <c r="HP76" s="55"/>
      <c r="HQ76" s="55"/>
      <c r="HR76" s="55"/>
      <c r="HS76" s="55"/>
      <c r="HT76" s="55"/>
      <c r="HU76" s="55"/>
      <c r="HV76" s="55"/>
      <c r="HW76" s="55"/>
      <c r="HX76" s="55"/>
      <c r="HY76" s="55"/>
      <c r="HZ76" s="55"/>
      <c r="IA76" s="55"/>
      <c r="IB76" s="55"/>
      <c r="IC76" s="55"/>
      <c r="ID76" s="55"/>
      <c r="IE76" s="55"/>
      <c r="IF76" s="55"/>
      <c r="IG76" s="55"/>
      <c r="IH76" s="55"/>
      <c r="II76" s="55"/>
      <c r="IJ76" s="55"/>
      <c r="IK76" s="55"/>
      <c r="IL76" s="55"/>
      <c r="IM76" s="55"/>
      <c r="IN76" s="55"/>
      <c r="IO76" s="55"/>
      <c r="IP76" s="55"/>
      <c r="IQ76" s="55"/>
      <c r="IR76" s="55"/>
      <c r="IS76" s="55"/>
      <c r="IT76" s="55"/>
      <c r="IU76" s="55"/>
      <c r="IV76" s="55"/>
      <c r="IW76" s="55"/>
      <c r="IX76" s="55"/>
      <c r="IY76" s="55"/>
      <c r="IZ76" s="55"/>
      <c r="JA76" s="55"/>
      <c r="JB76" s="55"/>
    </row>
    <row r="77" spans="1:262" s="2" customFormat="1" ht="34.5" customHeight="1" x14ac:dyDescent="0.25">
      <c r="A77" s="69" t="s">
        <v>169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1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  <c r="IV77" s="52"/>
      <c r="IW77" s="52"/>
      <c r="IX77" s="52"/>
      <c r="IY77" s="52"/>
      <c r="IZ77" s="52"/>
      <c r="JA77" s="52"/>
      <c r="JB77" s="52"/>
    </row>
    <row r="78" spans="1:262" s="27" customFormat="1" ht="93" customHeight="1" x14ac:dyDescent="0.25">
      <c r="A78" s="23" t="s">
        <v>25</v>
      </c>
      <c r="B78" s="51" t="s">
        <v>170</v>
      </c>
      <c r="C78" s="25"/>
      <c r="D78" s="25"/>
      <c r="E78" s="25"/>
      <c r="F78" s="25">
        <v>35</v>
      </c>
      <c r="G78" s="25"/>
      <c r="H78" s="25" t="s">
        <v>657</v>
      </c>
      <c r="I78" s="25" t="s">
        <v>683</v>
      </c>
      <c r="J78" s="25">
        <v>12.7</v>
      </c>
      <c r="K78" s="25">
        <v>13.6</v>
      </c>
      <c r="L78" s="25">
        <f>SUM(L79:L85)</f>
        <v>8.48</v>
      </c>
      <c r="M78" s="25">
        <f>SUM(M79:M85)</f>
        <v>5.1259999999999994</v>
      </c>
      <c r="N78" s="25">
        <f>SUM(N79:N85)</f>
        <v>1.234</v>
      </c>
      <c r="O78" s="25">
        <f>SUM(O79:O85)</f>
        <v>14.249000000000001</v>
      </c>
      <c r="P78" s="25" t="s">
        <v>206</v>
      </c>
      <c r="Q78" s="25"/>
      <c r="R78" s="25"/>
      <c r="S78" s="25"/>
      <c r="T78" s="25"/>
      <c r="U78" s="25"/>
      <c r="V78" s="67">
        <f>O78/K78*100</f>
        <v>104.77205882352942</v>
      </c>
      <c r="W78" s="25">
        <f>SUM(W81)</f>
        <v>-3.5019999999999998</v>
      </c>
      <c r="X78" s="2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  <c r="IW78" s="56"/>
      <c r="IX78" s="56"/>
      <c r="IY78" s="56"/>
      <c r="IZ78" s="56"/>
      <c r="JA78" s="56"/>
      <c r="JB78" s="56"/>
    </row>
    <row r="79" spans="1:262" s="16" customFormat="1" ht="107.25" customHeight="1" x14ac:dyDescent="0.25">
      <c r="A79" s="10" t="s">
        <v>26</v>
      </c>
      <c r="B79" s="11"/>
      <c r="C79" s="12"/>
      <c r="D79" s="12"/>
      <c r="E79" s="12"/>
      <c r="F79" s="12">
        <v>35</v>
      </c>
      <c r="G79" s="50" t="s">
        <v>644</v>
      </c>
      <c r="H79" s="46" t="s">
        <v>658</v>
      </c>
      <c r="I79" s="12" t="s">
        <v>691</v>
      </c>
      <c r="J79" s="12">
        <v>12.7</v>
      </c>
      <c r="K79" s="12">
        <v>13.6</v>
      </c>
      <c r="L79" s="12">
        <v>0</v>
      </c>
      <c r="M79" s="12">
        <v>0</v>
      </c>
      <c r="N79" s="12">
        <v>0.53600000000000003</v>
      </c>
      <c r="O79" s="14">
        <f t="shared" ref="O79:O84" si="21">SUM(L79:N79)</f>
        <v>0.53600000000000003</v>
      </c>
      <c r="P79" s="12" t="s">
        <v>206</v>
      </c>
      <c r="Q79" s="14">
        <f t="shared" ref="Q79:Q85" si="22">MIN(C79:E79)</f>
        <v>0</v>
      </c>
      <c r="R79" s="12"/>
      <c r="S79" s="12"/>
      <c r="T79" s="12"/>
      <c r="U79" s="14"/>
      <c r="V79" s="62">
        <f t="shared" ref="V79:V84" si="23">O79/K79*100+V80</f>
        <v>99.163987688098473</v>
      </c>
      <c r="W79" s="28"/>
      <c r="X79" s="1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  <c r="IW79" s="55"/>
      <c r="IX79" s="55"/>
      <c r="IY79" s="55"/>
      <c r="IZ79" s="55"/>
      <c r="JA79" s="55"/>
      <c r="JB79" s="55"/>
    </row>
    <row r="80" spans="1:262" s="16" customFormat="1" ht="92.25" customHeight="1" x14ac:dyDescent="0.25">
      <c r="A80" s="10" t="s">
        <v>27</v>
      </c>
      <c r="B80" s="29" t="s">
        <v>651</v>
      </c>
      <c r="C80" s="12">
        <v>1.6</v>
      </c>
      <c r="D80" s="12"/>
      <c r="E80" s="12"/>
      <c r="F80" s="12">
        <v>35</v>
      </c>
      <c r="G80" s="50" t="s">
        <v>652</v>
      </c>
      <c r="H80" s="46" t="s">
        <v>656</v>
      </c>
      <c r="I80" s="12" t="s">
        <v>682</v>
      </c>
      <c r="J80" s="12">
        <v>12.7</v>
      </c>
      <c r="K80" s="12">
        <v>13.6</v>
      </c>
      <c r="L80" s="12">
        <v>0.02</v>
      </c>
      <c r="M80" s="12">
        <v>0</v>
      </c>
      <c r="N80" s="12">
        <v>0</v>
      </c>
      <c r="O80" s="14">
        <f t="shared" si="21"/>
        <v>0.02</v>
      </c>
      <c r="P80" s="12" t="s">
        <v>206</v>
      </c>
      <c r="Q80" s="14">
        <f t="shared" si="22"/>
        <v>1.6</v>
      </c>
      <c r="R80" s="12"/>
      <c r="S80" s="12"/>
      <c r="T80" s="12"/>
      <c r="U80" s="14">
        <f>((O80-N80)/Q80)*100</f>
        <v>1.25</v>
      </c>
      <c r="V80" s="62">
        <f t="shared" si="23"/>
        <v>95.222811217510241</v>
      </c>
      <c r="W80" s="28">
        <f>Q80-(O80-N80)</f>
        <v>1.58</v>
      </c>
      <c r="X80" s="1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</row>
    <row r="81" spans="1:262" s="35" customFormat="1" ht="105.75" customHeight="1" x14ac:dyDescent="0.25">
      <c r="A81" s="30" t="s">
        <v>28</v>
      </c>
      <c r="B81" s="36" t="s">
        <v>171</v>
      </c>
      <c r="C81" s="33">
        <v>10</v>
      </c>
      <c r="D81" s="33">
        <v>6.3</v>
      </c>
      <c r="E81" s="33"/>
      <c r="F81" s="33">
        <v>35</v>
      </c>
      <c r="G81" s="37" t="s">
        <v>173</v>
      </c>
      <c r="H81" s="32" t="s">
        <v>174</v>
      </c>
      <c r="I81" s="32" t="s">
        <v>175</v>
      </c>
      <c r="J81" s="33">
        <v>12.7</v>
      </c>
      <c r="K81" s="33">
        <v>13.6</v>
      </c>
      <c r="L81" s="33">
        <v>7.22</v>
      </c>
      <c r="M81" s="33">
        <v>2.5819999999999999</v>
      </c>
      <c r="N81" s="33">
        <v>0.107</v>
      </c>
      <c r="O81" s="33">
        <f t="shared" si="21"/>
        <v>9.9089999999999989</v>
      </c>
      <c r="P81" s="38" t="s">
        <v>586</v>
      </c>
      <c r="Q81" s="33">
        <f t="shared" si="22"/>
        <v>6.3</v>
      </c>
      <c r="R81" s="33"/>
      <c r="S81" s="33"/>
      <c r="T81" s="33"/>
      <c r="U81" s="63">
        <f>((O81-N81)/Q81)*100</f>
        <v>155.5873015873016</v>
      </c>
      <c r="V81" s="63">
        <f t="shared" si="23"/>
        <v>95.075752393980835</v>
      </c>
      <c r="W81" s="24">
        <f>Q81-(O81-N81)</f>
        <v>-3.5019999999999998</v>
      </c>
      <c r="X81" s="34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</row>
    <row r="82" spans="1:262" s="16" customFormat="1" ht="105.75" customHeight="1" x14ac:dyDescent="0.25">
      <c r="A82" s="10" t="s">
        <v>49</v>
      </c>
      <c r="B82" s="29" t="s">
        <v>692</v>
      </c>
      <c r="C82" s="14">
        <v>2.5</v>
      </c>
      <c r="D82" s="14">
        <v>2.5</v>
      </c>
      <c r="E82" s="14"/>
      <c r="F82" s="14">
        <v>35</v>
      </c>
      <c r="G82" s="19" t="s">
        <v>693</v>
      </c>
      <c r="H82" s="22" t="s">
        <v>694</v>
      </c>
      <c r="I82" s="12">
        <v>1.6</v>
      </c>
      <c r="J82" s="14">
        <v>12.7</v>
      </c>
      <c r="K82" s="14">
        <v>13.6</v>
      </c>
      <c r="L82" s="14">
        <v>0</v>
      </c>
      <c r="M82" s="14">
        <v>0</v>
      </c>
      <c r="N82" s="20">
        <v>0</v>
      </c>
      <c r="O82" s="14">
        <f t="shared" si="21"/>
        <v>0</v>
      </c>
      <c r="P82" s="12" t="s">
        <v>694</v>
      </c>
      <c r="Q82" s="14">
        <f t="shared" si="22"/>
        <v>2.5</v>
      </c>
      <c r="R82" s="14"/>
      <c r="S82" s="14"/>
      <c r="T82" s="14"/>
      <c r="U82" s="62">
        <f>((O82-N82)/Q82)*100</f>
        <v>0</v>
      </c>
      <c r="V82" s="62">
        <f t="shared" si="23"/>
        <v>22.215458276333795</v>
      </c>
      <c r="W82" s="28">
        <f>Q82-(O82-N82)</f>
        <v>2.5</v>
      </c>
      <c r="X82" s="15"/>
    </row>
    <row r="83" spans="1:262" s="16" customFormat="1" ht="48.75" customHeight="1" x14ac:dyDescent="0.25">
      <c r="A83" s="30" t="s">
        <v>68</v>
      </c>
      <c r="B83" s="36" t="s">
        <v>172</v>
      </c>
      <c r="C83" s="33">
        <v>1.6</v>
      </c>
      <c r="D83" s="33">
        <v>1.6</v>
      </c>
      <c r="E83" s="33"/>
      <c r="F83" s="33">
        <v>35</v>
      </c>
      <c r="G83" s="40" t="s">
        <v>178</v>
      </c>
      <c r="H83" s="41" t="s">
        <v>61</v>
      </c>
      <c r="I83" s="32">
        <v>0.1</v>
      </c>
      <c r="J83" s="33">
        <v>16</v>
      </c>
      <c r="K83" s="33">
        <v>17.2</v>
      </c>
      <c r="L83" s="33">
        <v>1.1000000000000001</v>
      </c>
      <c r="M83" s="33">
        <v>2.544</v>
      </c>
      <c r="N83" s="42">
        <v>0</v>
      </c>
      <c r="O83" s="33">
        <f t="shared" si="21"/>
        <v>3.6440000000000001</v>
      </c>
      <c r="P83" s="38" t="s">
        <v>587</v>
      </c>
      <c r="Q83" s="33">
        <f t="shared" si="22"/>
        <v>1.6</v>
      </c>
      <c r="R83" s="33"/>
      <c r="S83" s="33"/>
      <c r="T83" s="33"/>
      <c r="U83" s="33">
        <f>((O83-N83)/Q83)*100</f>
        <v>227.75</v>
      </c>
      <c r="V83" s="63">
        <f t="shared" si="23"/>
        <v>22.215458276333795</v>
      </c>
      <c r="W83" s="24">
        <f>Q83-(O83-N83)</f>
        <v>-2.044</v>
      </c>
      <c r="X83" s="34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55"/>
      <c r="GW83" s="55"/>
      <c r="GX83" s="55"/>
      <c r="GY83" s="55"/>
      <c r="GZ83" s="55"/>
      <c r="HA83" s="55"/>
      <c r="HB83" s="55"/>
      <c r="HC83" s="55"/>
      <c r="HD83" s="55"/>
      <c r="HE83" s="55"/>
      <c r="HF83" s="55"/>
      <c r="HG83" s="55"/>
      <c r="HH83" s="55"/>
      <c r="HI83" s="55"/>
      <c r="HJ83" s="55"/>
      <c r="HK83" s="55"/>
      <c r="HL83" s="55"/>
      <c r="HM83" s="55"/>
      <c r="HN83" s="55"/>
      <c r="HO83" s="55"/>
      <c r="HP83" s="55"/>
      <c r="HQ83" s="55"/>
      <c r="HR83" s="55"/>
      <c r="HS83" s="55"/>
      <c r="HT83" s="55"/>
      <c r="HU83" s="55"/>
      <c r="HV83" s="55"/>
      <c r="HW83" s="55"/>
      <c r="HX83" s="55"/>
      <c r="HY83" s="55"/>
      <c r="HZ83" s="55"/>
      <c r="IA83" s="55"/>
      <c r="IB83" s="55"/>
      <c r="IC83" s="55"/>
      <c r="ID83" s="55"/>
      <c r="IE83" s="55"/>
      <c r="IF83" s="55"/>
      <c r="IG83" s="55"/>
      <c r="IH83" s="55"/>
      <c r="II83" s="55"/>
      <c r="IJ83" s="55"/>
      <c r="IK83" s="55"/>
      <c r="IL83" s="55"/>
      <c r="IM83" s="55"/>
      <c r="IN83" s="55"/>
      <c r="IO83" s="55"/>
      <c r="IP83" s="55"/>
      <c r="IQ83" s="55"/>
      <c r="IR83" s="55"/>
      <c r="IS83" s="55"/>
      <c r="IT83" s="55"/>
      <c r="IU83" s="55"/>
      <c r="IV83" s="55"/>
      <c r="IW83" s="55"/>
      <c r="IX83" s="55"/>
      <c r="IY83" s="55"/>
      <c r="IZ83" s="55"/>
      <c r="JA83" s="55"/>
      <c r="JB83" s="55"/>
    </row>
    <row r="84" spans="1:262" s="16" customFormat="1" ht="60" customHeight="1" x14ac:dyDescent="0.25">
      <c r="A84" s="10" t="s">
        <v>85</v>
      </c>
      <c r="B84" s="29" t="s">
        <v>176</v>
      </c>
      <c r="C84" s="14">
        <v>3.2</v>
      </c>
      <c r="D84" s="14"/>
      <c r="E84" s="10"/>
      <c r="F84" s="10" t="s">
        <v>62</v>
      </c>
      <c r="G84" s="19" t="s">
        <v>650</v>
      </c>
      <c r="H84" s="22" t="s">
        <v>180</v>
      </c>
      <c r="I84" s="12">
        <v>0.02</v>
      </c>
      <c r="J84" s="14">
        <v>12.7</v>
      </c>
      <c r="K84" s="14">
        <v>13.6</v>
      </c>
      <c r="L84" s="14">
        <v>0.14000000000000001</v>
      </c>
      <c r="M84" s="14">
        <v>0</v>
      </c>
      <c r="N84" s="20">
        <v>0</v>
      </c>
      <c r="O84" s="14">
        <f t="shared" si="21"/>
        <v>0.14000000000000001</v>
      </c>
      <c r="P84" s="13" t="s">
        <v>588</v>
      </c>
      <c r="Q84" s="14">
        <f t="shared" si="22"/>
        <v>3.2</v>
      </c>
      <c r="R84" s="14"/>
      <c r="S84" s="14"/>
      <c r="T84" s="14"/>
      <c r="U84" s="14">
        <f>((O84-N84)/Q84)*100</f>
        <v>4.375</v>
      </c>
      <c r="V84" s="62">
        <f t="shared" si="23"/>
        <v>1.0294117647058825</v>
      </c>
      <c r="W84" s="28">
        <f>Q84-(O84-N84)</f>
        <v>3.06</v>
      </c>
      <c r="X84" s="1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55"/>
      <c r="GW84" s="55"/>
      <c r="GX84" s="55"/>
      <c r="GY84" s="55"/>
      <c r="GZ84" s="55"/>
      <c r="HA84" s="55"/>
      <c r="HB84" s="55"/>
      <c r="HC84" s="55"/>
      <c r="HD84" s="55"/>
      <c r="HE84" s="55"/>
      <c r="HF84" s="55"/>
      <c r="HG84" s="55"/>
      <c r="HH84" s="55"/>
      <c r="HI84" s="55"/>
      <c r="HJ84" s="55"/>
      <c r="HK84" s="55"/>
      <c r="HL84" s="55"/>
      <c r="HM84" s="55"/>
      <c r="HN84" s="55"/>
      <c r="HO84" s="55"/>
      <c r="HP84" s="55"/>
      <c r="HQ84" s="55"/>
      <c r="HR84" s="55"/>
      <c r="HS84" s="55"/>
      <c r="HT84" s="55"/>
      <c r="HU84" s="55"/>
      <c r="HV84" s="55"/>
      <c r="HW84" s="55"/>
      <c r="HX84" s="55"/>
      <c r="HY84" s="55"/>
      <c r="HZ84" s="55"/>
      <c r="IA84" s="55"/>
      <c r="IB84" s="55"/>
      <c r="IC84" s="55"/>
      <c r="ID84" s="55"/>
      <c r="IE84" s="55"/>
      <c r="IF84" s="55"/>
      <c r="IG84" s="55"/>
      <c r="IH84" s="55"/>
      <c r="II84" s="55"/>
      <c r="IJ84" s="55"/>
      <c r="IK84" s="55"/>
      <c r="IL84" s="55"/>
      <c r="IM84" s="55"/>
      <c r="IN84" s="55"/>
      <c r="IO84" s="55"/>
      <c r="IP84" s="55"/>
      <c r="IQ84" s="55"/>
      <c r="IR84" s="55"/>
      <c r="IS84" s="55"/>
      <c r="IT84" s="55"/>
      <c r="IU84" s="55"/>
      <c r="IV84" s="55"/>
      <c r="IW84" s="55"/>
      <c r="IX84" s="55"/>
      <c r="IY84" s="55"/>
      <c r="IZ84" s="55"/>
      <c r="JA84" s="55"/>
      <c r="JB84" s="55"/>
    </row>
    <row r="85" spans="1:262" s="16" customFormat="1" ht="60" customHeight="1" x14ac:dyDescent="0.25">
      <c r="A85" s="10" t="s">
        <v>85</v>
      </c>
      <c r="B85" s="29"/>
      <c r="C85" s="14"/>
      <c r="D85" s="14"/>
      <c r="E85" s="10"/>
      <c r="F85" s="10" t="s">
        <v>62</v>
      </c>
      <c r="G85" s="19" t="s">
        <v>649</v>
      </c>
      <c r="H85" s="22" t="s">
        <v>128</v>
      </c>
      <c r="I85" s="12" t="s">
        <v>177</v>
      </c>
      <c r="J85" s="14">
        <v>12.7</v>
      </c>
      <c r="K85" s="14">
        <v>13.6</v>
      </c>
      <c r="L85" s="14"/>
      <c r="M85" s="14"/>
      <c r="N85" s="20">
        <v>0.59099999999999997</v>
      </c>
      <c r="O85" s="14"/>
      <c r="P85" s="13" t="s">
        <v>179</v>
      </c>
      <c r="Q85" s="14">
        <f t="shared" si="22"/>
        <v>0</v>
      </c>
      <c r="R85" s="14"/>
      <c r="S85" s="14"/>
      <c r="T85" s="14"/>
      <c r="U85" s="14"/>
      <c r="V85" s="14">
        <f>O85/K85*100</f>
        <v>0</v>
      </c>
      <c r="W85" s="45"/>
      <c r="X85" s="1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5"/>
      <c r="GC85" s="55"/>
      <c r="GD85" s="55"/>
      <c r="GE85" s="55"/>
      <c r="GF85" s="55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5"/>
      <c r="GS85" s="55"/>
      <c r="GT85" s="55"/>
      <c r="GU85" s="55"/>
      <c r="GV85" s="55"/>
      <c r="GW85" s="55"/>
      <c r="GX85" s="55"/>
      <c r="GY85" s="55"/>
      <c r="GZ85" s="55"/>
      <c r="HA85" s="55"/>
      <c r="HB85" s="55"/>
      <c r="HC85" s="55"/>
      <c r="HD85" s="55"/>
      <c r="HE85" s="55"/>
      <c r="HF85" s="55"/>
      <c r="HG85" s="55"/>
      <c r="HH85" s="55"/>
      <c r="HI85" s="55"/>
      <c r="HJ85" s="55"/>
      <c r="HK85" s="55"/>
      <c r="HL85" s="55"/>
      <c r="HM85" s="55"/>
      <c r="HN85" s="55"/>
      <c r="HO85" s="55"/>
      <c r="HP85" s="55"/>
      <c r="HQ85" s="55"/>
      <c r="HR85" s="55"/>
      <c r="HS85" s="55"/>
      <c r="HT85" s="55"/>
      <c r="HU85" s="55"/>
      <c r="HV85" s="55"/>
      <c r="HW85" s="55"/>
      <c r="HX85" s="55"/>
      <c r="HY85" s="55"/>
      <c r="HZ85" s="55"/>
      <c r="IA85" s="55"/>
      <c r="IB85" s="55"/>
      <c r="IC85" s="55"/>
      <c r="ID85" s="55"/>
      <c r="IE85" s="55"/>
      <c r="IF85" s="55"/>
      <c r="IG85" s="55"/>
      <c r="IH85" s="55"/>
      <c r="II85" s="55"/>
      <c r="IJ85" s="55"/>
      <c r="IK85" s="55"/>
      <c r="IL85" s="55"/>
      <c r="IM85" s="55"/>
      <c r="IN85" s="55"/>
      <c r="IO85" s="55"/>
      <c r="IP85" s="55"/>
      <c r="IQ85" s="55"/>
      <c r="IR85" s="55"/>
      <c r="IS85" s="55"/>
      <c r="IT85" s="55"/>
      <c r="IU85" s="55"/>
      <c r="IV85" s="55"/>
      <c r="IW85" s="55"/>
      <c r="IX85" s="55"/>
      <c r="IY85" s="55"/>
      <c r="IZ85" s="55"/>
      <c r="JA85" s="55"/>
      <c r="JB85" s="55"/>
    </row>
    <row r="86" spans="1:262" s="2" customFormat="1" ht="34.5" customHeight="1" x14ac:dyDescent="0.25">
      <c r="A86" s="69" t="s">
        <v>181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1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  <c r="IW86" s="52"/>
      <c r="IX86" s="52"/>
      <c r="IY86" s="52"/>
      <c r="IZ86" s="52"/>
      <c r="JA86" s="52"/>
      <c r="JB86" s="52"/>
    </row>
    <row r="87" spans="1:262" s="16" customFormat="1" ht="92.25" customHeight="1" x14ac:dyDescent="0.25">
      <c r="A87" s="10" t="s">
        <v>25</v>
      </c>
      <c r="B87" s="11" t="s">
        <v>182</v>
      </c>
      <c r="C87" s="12"/>
      <c r="D87" s="12"/>
      <c r="E87" s="12"/>
      <c r="F87" s="12">
        <v>35</v>
      </c>
      <c r="G87" s="12"/>
      <c r="H87" s="12" t="s">
        <v>626</v>
      </c>
      <c r="I87" s="12" t="s">
        <v>681</v>
      </c>
      <c r="J87" s="12">
        <v>20</v>
      </c>
      <c r="K87" s="12">
        <v>21.5</v>
      </c>
      <c r="L87" s="12">
        <f>SUM(L88:L92)</f>
        <v>5.4420000000000002</v>
      </c>
      <c r="M87" s="12">
        <f>SUM(M88:M92)</f>
        <v>1.0960000000000001</v>
      </c>
      <c r="N87" s="12">
        <f>SUM(N88:N92)</f>
        <v>1.1100000000000001</v>
      </c>
      <c r="O87" s="12">
        <f>SUM(O88:O92)</f>
        <v>7.6480000000000006</v>
      </c>
      <c r="P87" s="13" t="s">
        <v>190</v>
      </c>
      <c r="Q87" s="12"/>
      <c r="R87" s="12"/>
      <c r="S87" s="12"/>
      <c r="T87" s="12"/>
      <c r="U87" s="12"/>
      <c r="V87" s="62">
        <f>O87/K87*100</f>
        <v>35.572093023255817</v>
      </c>
      <c r="W87" s="46">
        <f>SUM(W89:W92)</f>
        <v>4.1180000000000003</v>
      </c>
      <c r="X87" s="1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55"/>
      <c r="HY87" s="55"/>
      <c r="HZ87" s="55"/>
      <c r="IA87" s="55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55"/>
      <c r="IM87" s="55"/>
      <c r="IN87" s="55"/>
      <c r="IO87" s="55"/>
      <c r="IP87" s="55"/>
      <c r="IQ87" s="55"/>
      <c r="IR87" s="55"/>
      <c r="IS87" s="55"/>
      <c r="IT87" s="55"/>
      <c r="IU87" s="55"/>
      <c r="IV87" s="55"/>
      <c r="IW87" s="55"/>
      <c r="IX87" s="55"/>
      <c r="IY87" s="55"/>
      <c r="IZ87" s="55"/>
      <c r="JA87" s="55"/>
      <c r="JB87" s="55"/>
    </row>
    <row r="88" spans="1:262" s="35" customFormat="1" ht="78" customHeight="1" x14ac:dyDescent="0.25">
      <c r="A88" s="30" t="s">
        <v>26</v>
      </c>
      <c r="B88" s="36" t="s">
        <v>183</v>
      </c>
      <c r="C88" s="32">
        <v>4</v>
      </c>
      <c r="D88" s="32">
        <v>6.3</v>
      </c>
      <c r="E88" s="32">
        <v>4</v>
      </c>
      <c r="F88" s="32">
        <v>35</v>
      </c>
      <c r="G88" s="32" t="s">
        <v>184</v>
      </c>
      <c r="H88" s="32" t="s">
        <v>627</v>
      </c>
      <c r="I88" s="32" t="s">
        <v>469</v>
      </c>
      <c r="J88" s="32">
        <v>20</v>
      </c>
      <c r="K88" s="32">
        <v>21.5</v>
      </c>
      <c r="L88" s="32">
        <v>5.33</v>
      </c>
      <c r="M88" s="32">
        <v>1.0960000000000001</v>
      </c>
      <c r="N88" s="32">
        <v>0.44400000000000001</v>
      </c>
      <c r="O88" s="33">
        <f>SUM(L88:N88)</f>
        <v>6.87</v>
      </c>
      <c r="P88" s="38" t="s">
        <v>191</v>
      </c>
      <c r="Q88" s="33">
        <f>MIN(C88:E88)</f>
        <v>4</v>
      </c>
      <c r="R88" s="32"/>
      <c r="S88" s="32"/>
      <c r="T88" s="32"/>
      <c r="U88" s="33">
        <f>((O88-N88)/Q88)*100</f>
        <v>160.65</v>
      </c>
      <c r="V88" s="63">
        <f>O88/K88*100+V89</f>
        <v>35.572093023255817</v>
      </c>
      <c r="W88" s="24">
        <f>Q88-(O88-N88)</f>
        <v>-2.4260000000000002</v>
      </c>
      <c r="X88" s="34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5"/>
      <c r="HY88" s="55"/>
      <c r="HZ88" s="55"/>
      <c r="IA88" s="55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55"/>
      <c r="IM88" s="55"/>
      <c r="IN88" s="55"/>
      <c r="IO88" s="55"/>
      <c r="IP88" s="55"/>
      <c r="IQ88" s="55"/>
      <c r="IR88" s="55"/>
      <c r="IS88" s="55"/>
      <c r="IT88" s="55"/>
      <c r="IU88" s="55"/>
      <c r="IV88" s="55"/>
      <c r="IW88" s="55"/>
      <c r="IX88" s="55"/>
      <c r="IY88" s="55"/>
      <c r="IZ88" s="55"/>
      <c r="JA88" s="55"/>
      <c r="JB88" s="55"/>
    </row>
    <row r="89" spans="1:262" s="16" customFormat="1" ht="58.5" customHeight="1" x14ac:dyDescent="0.25">
      <c r="A89" s="10" t="s">
        <v>27</v>
      </c>
      <c r="B89" s="65" t="s">
        <v>185</v>
      </c>
      <c r="C89" s="14">
        <v>1</v>
      </c>
      <c r="D89" s="14"/>
      <c r="E89" s="14"/>
      <c r="F89" s="14">
        <v>35</v>
      </c>
      <c r="G89" s="18" t="s">
        <v>186</v>
      </c>
      <c r="H89" s="12" t="s">
        <v>206</v>
      </c>
      <c r="I89" s="12">
        <v>4</v>
      </c>
      <c r="J89" s="12">
        <v>20</v>
      </c>
      <c r="K89" s="14">
        <v>21.5</v>
      </c>
      <c r="L89" s="14">
        <v>0.1</v>
      </c>
      <c r="M89" s="14">
        <v>0</v>
      </c>
      <c r="N89" s="14">
        <v>0</v>
      </c>
      <c r="O89" s="14">
        <f>SUM(L89:N89)</f>
        <v>0.1</v>
      </c>
      <c r="P89" s="12" t="s">
        <v>206</v>
      </c>
      <c r="Q89" s="14">
        <f>MIN(C89:E89)</f>
        <v>1</v>
      </c>
      <c r="R89" s="14"/>
      <c r="S89" s="14"/>
      <c r="T89" s="14"/>
      <c r="U89" s="14">
        <f>((O89-N89)/Q89)*100</f>
        <v>10</v>
      </c>
      <c r="V89" s="62">
        <f>O89/K89*100+V90</f>
        <v>3.6186046511627912</v>
      </c>
      <c r="W89" s="28">
        <f>Q89-(O89-N89)</f>
        <v>0.9</v>
      </c>
      <c r="X89" s="1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55"/>
      <c r="HY89" s="55"/>
      <c r="HZ89" s="55"/>
      <c r="IA89" s="55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5"/>
      <c r="IM89" s="55"/>
      <c r="IN89" s="55"/>
      <c r="IO89" s="55"/>
      <c r="IP89" s="55"/>
      <c r="IQ89" s="55"/>
      <c r="IR89" s="55"/>
      <c r="IS89" s="55"/>
      <c r="IT89" s="55"/>
      <c r="IU89" s="55"/>
      <c r="IV89" s="55"/>
      <c r="IW89" s="55"/>
      <c r="IX89" s="55"/>
      <c r="IY89" s="55"/>
      <c r="IZ89" s="55"/>
      <c r="JA89" s="55"/>
      <c r="JB89" s="55"/>
    </row>
    <row r="90" spans="1:262" s="16" customFormat="1" ht="63" customHeight="1" x14ac:dyDescent="0.25">
      <c r="A90" s="10" t="s">
        <v>28</v>
      </c>
      <c r="B90" s="29" t="s">
        <v>188</v>
      </c>
      <c r="C90" s="14">
        <v>1</v>
      </c>
      <c r="D90" s="14"/>
      <c r="E90" s="14"/>
      <c r="F90" s="14">
        <v>35</v>
      </c>
      <c r="G90" s="19" t="s">
        <v>189</v>
      </c>
      <c r="H90" s="22" t="s">
        <v>187</v>
      </c>
      <c r="I90" s="12">
        <v>9.5500000000000007</v>
      </c>
      <c r="J90" s="14">
        <v>20</v>
      </c>
      <c r="K90" s="14">
        <v>21.5</v>
      </c>
      <c r="L90" s="14">
        <v>0.01</v>
      </c>
      <c r="M90" s="14">
        <v>0</v>
      </c>
      <c r="N90" s="20">
        <v>0.66600000000000004</v>
      </c>
      <c r="O90" s="14">
        <f>SUM(L90:N90)</f>
        <v>0.67600000000000005</v>
      </c>
      <c r="P90" s="12" t="s">
        <v>187</v>
      </c>
      <c r="Q90" s="14">
        <f>MIN(C90:E90)</f>
        <v>1</v>
      </c>
      <c r="R90" s="14"/>
      <c r="S90" s="14"/>
      <c r="T90" s="14"/>
      <c r="U90" s="14">
        <f>((O90-N90)/Q90)*100</f>
        <v>1.0000000000000009</v>
      </c>
      <c r="V90" s="62">
        <f t="shared" ref="V90:V91" si="24">O90/K90*100+V91</f>
        <v>3.1534883720930238</v>
      </c>
      <c r="W90" s="28">
        <f>Q90-(O90-N90)</f>
        <v>0.99</v>
      </c>
      <c r="X90" s="1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5"/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</row>
    <row r="91" spans="1:262" s="16" customFormat="1" ht="78.75" customHeight="1" x14ac:dyDescent="0.25">
      <c r="A91" s="10" t="s">
        <v>49</v>
      </c>
      <c r="B91" s="65" t="s">
        <v>686</v>
      </c>
      <c r="C91" s="14">
        <v>1.6</v>
      </c>
      <c r="D91" s="14"/>
      <c r="E91" s="14"/>
      <c r="F91" s="14">
        <v>35</v>
      </c>
      <c r="G91" s="19" t="s">
        <v>677</v>
      </c>
      <c r="H91" s="22" t="s">
        <v>187</v>
      </c>
      <c r="I91" s="12">
        <v>0.66600000000000004</v>
      </c>
      <c r="J91" s="12">
        <v>20</v>
      </c>
      <c r="K91" s="14">
        <v>21.5</v>
      </c>
      <c r="L91" s="14">
        <v>1E-3</v>
      </c>
      <c r="M91" s="14">
        <v>0</v>
      </c>
      <c r="N91" s="20">
        <v>0</v>
      </c>
      <c r="O91" s="14">
        <f t="shared" ref="O91:O92" si="25">SUM(L91:N91)</f>
        <v>1E-3</v>
      </c>
      <c r="P91" s="12" t="s">
        <v>187</v>
      </c>
      <c r="Q91" s="14">
        <f t="shared" ref="Q91:Q92" si="26">MIN(C91:E91)</f>
        <v>1.6</v>
      </c>
      <c r="R91" s="14"/>
      <c r="S91" s="14"/>
      <c r="T91" s="14"/>
      <c r="U91" s="14">
        <f t="shared" ref="U91:U92" si="27">((O91-N91)/Q91)*100</f>
        <v>6.25E-2</v>
      </c>
      <c r="V91" s="62">
        <f t="shared" si="24"/>
        <v>9.3023255813953504E-3</v>
      </c>
      <c r="W91" s="28">
        <f t="shared" ref="W91:W92" si="28">Q91-(O91-N91)</f>
        <v>1.5990000000000002</v>
      </c>
      <c r="X91" s="1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  <c r="HS91" s="55"/>
      <c r="HT91" s="55"/>
      <c r="HU91" s="55"/>
      <c r="HV91" s="55"/>
      <c r="HW91" s="55"/>
      <c r="HX91" s="55"/>
      <c r="HY91" s="55"/>
      <c r="HZ91" s="55"/>
      <c r="IA91" s="55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55"/>
      <c r="IM91" s="55"/>
      <c r="IN91" s="55"/>
      <c r="IO91" s="55"/>
      <c r="IP91" s="55"/>
      <c r="IQ91" s="55"/>
      <c r="IR91" s="55"/>
      <c r="IS91" s="55"/>
      <c r="IT91" s="55"/>
      <c r="IU91" s="55"/>
      <c r="IV91" s="55"/>
      <c r="IW91" s="55"/>
      <c r="IX91" s="55"/>
      <c r="IY91" s="55"/>
      <c r="IZ91" s="55"/>
      <c r="JA91" s="55"/>
      <c r="JB91" s="55"/>
    </row>
    <row r="92" spans="1:262" s="16" customFormat="1" ht="81.75" customHeight="1" x14ac:dyDescent="0.25">
      <c r="A92" s="10" t="s">
        <v>68</v>
      </c>
      <c r="B92" s="65" t="s">
        <v>685</v>
      </c>
      <c r="C92" s="14">
        <v>0.63</v>
      </c>
      <c r="D92" s="14"/>
      <c r="E92" s="14"/>
      <c r="F92" s="14">
        <v>35</v>
      </c>
      <c r="G92" s="19" t="s">
        <v>676</v>
      </c>
      <c r="H92" s="22" t="s">
        <v>187</v>
      </c>
      <c r="I92" s="12">
        <v>0.1</v>
      </c>
      <c r="J92" s="12">
        <v>20</v>
      </c>
      <c r="K92" s="14">
        <v>21.5</v>
      </c>
      <c r="L92" s="14">
        <v>1E-3</v>
      </c>
      <c r="M92" s="14">
        <v>0</v>
      </c>
      <c r="N92" s="20">
        <v>0</v>
      </c>
      <c r="O92" s="14">
        <f t="shared" si="25"/>
        <v>1E-3</v>
      </c>
      <c r="P92" s="12" t="s">
        <v>187</v>
      </c>
      <c r="Q92" s="14">
        <f t="shared" si="26"/>
        <v>0.63</v>
      </c>
      <c r="R92" s="14"/>
      <c r="S92" s="14"/>
      <c r="T92" s="14"/>
      <c r="U92" s="14">
        <f t="shared" si="27"/>
        <v>0.15873015873015872</v>
      </c>
      <c r="V92" s="62">
        <f t="shared" ref="V92" si="29">O92/K92*100</f>
        <v>4.6511627906976752E-3</v>
      </c>
      <c r="W92" s="28">
        <f t="shared" si="28"/>
        <v>0.629</v>
      </c>
      <c r="X92" s="1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55"/>
      <c r="GW92" s="55"/>
      <c r="GX92" s="55"/>
      <c r="GY92" s="55"/>
      <c r="GZ92" s="55"/>
      <c r="HA92" s="55"/>
      <c r="HB92" s="55"/>
      <c r="HC92" s="55"/>
      <c r="HD92" s="55"/>
      <c r="HE92" s="55"/>
      <c r="HF92" s="55"/>
      <c r="HG92" s="55"/>
      <c r="HH92" s="55"/>
      <c r="HI92" s="55"/>
      <c r="HJ92" s="55"/>
      <c r="HK92" s="55"/>
      <c r="HL92" s="55"/>
      <c r="HM92" s="55"/>
      <c r="HN92" s="55"/>
      <c r="HO92" s="55"/>
      <c r="HP92" s="55"/>
      <c r="HQ92" s="55"/>
      <c r="HR92" s="55"/>
      <c r="HS92" s="55"/>
      <c r="HT92" s="55"/>
      <c r="HU92" s="55"/>
      <c r="HV92" s="55"/>
      <c r="HW92" s="55"/>
      <c r="HX92" s="55"/>
      <c r="HY92" s="55"/>
      <c r="HZ92" s="55"/>
      <c r="IA92" s="55"/>
      <c r="IB92" s="55"/>
      <c r="IC92" s="55"/>
      <c r="ID92" s="55"/>
      <c r="IE92" s="55"/>
      <c r="IF92" s="55"/>
      <c r="IG92" s="55"/>
      <c r="IH92" s="55"/>
      <c r="II92" s="55"/>
      <c r="IJ92" s="55"/>
      <c r="IK92" s="55"/>
      <c r="IL92" s="55"/>
      <c r="IM92" s="55"/>
      <c r="IN92" s="55"/>
      <c r="IO92" s="55"/>
      <c r="IP92" s="55"/>
      <c r="IQ92" s="55"/>
      <c r="IR92" s="55"/>
      <c r="IS92" s="55"/>
      <c r="IT92" s="55"/>
      <c r="IU92" s="55"/>
      <c r="IV92" s="55"/>
      <c r="IW92" s="55"/>
      <c r="IX92" s="55"/>
      <c r="IY92" s="55"/>
      <c r="IZ92" s="55"/>
      <c r="JA92" s="55"/>
      <c r="JB92" s="55"/>
    </row>
    <row r="93" spans="1:262" s="2" customFormat="1" ht="34.5" customHeight="1" x14ac:dyDescent="0.25">
      <c r="A93" s="69" t="s">
        <v>594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1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52"/>
      <c r="GV93" s="52"/>
      <c r="GW93" s="52"/>
      <c r="GX93" s="52"/>
      <c r="GY93" s="52"/>
      <c r="GZ93" s="52"/>
      <c r="HA93" s="52"/>
      <c r="HB93" s="52"/>
      <c r="HC93" s="52"/>
      <c r="HD93" s="52"/>
      <c r="HE93" s="52"/>
      <c r="HF93" s="52"/>
      <c r="HG93" s="52"/>
      <c r="HH93" s="52"/>
      <c r="HI93" s="52"/>
      <c r="HJ93" s="52"/>
      <c r="HK93" s="52"/>
      <c r="HL93" s="52"/>
      <c r="HM93" s="52"/>
      <c r="HN93" s="52"/>
      <c r="HO93" s="52"/>
      <c r="HP93" s="52"/>
      <c r="HQ93" s="52"/>
      <c r="HR93" s="52"/>
      <c r="HS93" s="52"/>
      <c r="HT93" s="52"/>
      <c r="HU93" s="52"/>
      <c r="HV93" s="52"/>
      <c r="HW93" s="52"/>
      <c r="HX93" s="52"/>
      <c r="HY93" s="52"/>
      <c r="HZ93" s="52"/>
      <c r="IA93" s="52"/>
      <c r="IB93" s="52"/>
      <c r="IC93" s="52"/>
      <c r="ID93" s="52"/>
      <c r="IE93" s="52"/>
      <c r="IF93" s="52"/>
      <c r="IG93" s="52"/>
      <c r="IH93" s="52"/>
      <c r="II93" s="52"/>
      <c r="IJ93" s="52"/>
      <c r="IK93" s="52"/>
      <c r="IL93" s="52"/>
      <c r="IM93" s="52"/>
      <c r="IN93" s="52"/>
      <c r="IO93" s="52"/>
      <c r="IP93" s="52"/>
      <c r="IQ93" s="52"/>
      <c r="IR93" s="52"/>
      <c r="IS93" s="52"/>
      <c r="IT93" s="52"/>
      <c r="IU93" s="52"/>
      <c r="IV93" s="52"/>
      <c r="IW93" s="52"/>
      <c r="IX93" s="52"/>
      <c r="IY93" s="52"/>
      <c r="IZ93" s="52"/>
      <c r="JA93" s="52"/>
      <c r="JB93" s="52"/>
    </row>
    <row r="94" spans="1:262" s="16" customFormat="1" ht="107.25" customHeight="1" x14ac:dyDescent="0.25">
      <c r="A94" s="10" t="s">
        <v>25</v>
      </c>
      <c r="B94" s="11" t="s">
        <v>192</v>
      </c>
      <c r="C94" s="12"/>
      <c r="D94" s="12"/>
      <c r="E94" s="12"/>
      <c r="F94" s="12">
        <v>35</v>
      </c>
      <c r="G94" s="12"/>
      <c r="H94" s="12" t="s">
        <v>137</v>
      </c>
      <c r="I94" s="12" t="s">
        <v>664</v>
      </c>
      <c r="J94" s="12">
        <v>12.7</v>
      </c>
      <c r="K94" s="12">
        <v>13.6</v>
      </c>
      <c r="L94" s="12">
        <f>SUM(L95:L102)</f>
        <v>5.15</v>
      </c>
      <c r="M94" s="12">
        <f>SUM(M95:M102)</f>
        <v>0.996</v>
      </c>
      <c r="N94" s="12">
        <f>SUM(N95:N102)</f>
        <v>2.2000000000000002</v>
      </c>
      <c r="O94" s="12">
        <f>SUM(O95:O102)</f>
        <v>8.3460000000000001</v>
      </c>
      <c r="P94" s="13" t="s">
        <v>215</v>
      </c>
      <c r="Q94" s="12"/>
      <c r="R94" s="12"/>
      <c r="S94" s="12"/>
      <c r="T94" s="12"/>
      <c r="U94" s="12"/>
      <c r="V94" s="62">
        <f>O94/K94*100</f>
        <v>61.367647058823529</v>
      </c>
      <c r="W94" s="12">
        <f>SUM(W95:W102)</f>
        <v>6.1539999999999999</v>
      </c>
      <c r="X94" s="1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  <c r="GV94" s="55"/>
      <c r="GW94" s="55"/>
      <c r="GX94" s="55"/>
      <c r="GY94" s="55"/>
      <c r="GZ94" s="55"/>
      <c r="HA94" s="55"/>
      <c r="HB94" s="55"/>
      <c r="HC94" s="55"/>
      <c r="HD94" s="55"/>
      <c r="HE94" s="55"/>
      <c r="HF94" s="55"/>
      <c r="HG94" s="55"/>
      <c r="HH94" s="55"/>
      <c r="HI94" s="55"/>
      <c r="HJ94" s="55"/>
      <c r="HK94" s="55"/>
      <c r="HL94" s="55"/>
      <c r="HM94" s="55"/>
      <c r="HN94" s="55"/>
      <c r="HO94" s="55"/>
      <c r="HP94" s="55"/>
      <c r="HQ94" s="55"/>
      <c r="HR94" s="55"/>
      <c r="HS94" s="55"/>
      <c r="HT94" s="55"/>
      <c r="HU94" s="55"/>
      <c r="HV94" s="55"/>
      <c r="HW94" s="55"/>
      <c r="HX94" s="55"/>
      <c r="HY94" s="55"/>
      <c r="HZ94" s="55"/>
      <c r="IA94" s="55"/>
      <c r="IB94" s="55"/>
      <c r="IC94" s="55"/>
      <c r="ID94" s="55"/>
      <c r="IE94" s="55"/>
      <c r="IF94" s="55"/>
      <c r="IG94" s="55"/>
      <c r="IH94" s="55"/>
      <c r="II94" s="55"/>
      <c r="IJ94" s="55"/>
      <c r="IK94" s="55"/>
      <c r="IL94" s="55"/>
      <c r="IM94" s="55"/>
      <c r="IN94" s="55"/>
      <c r="IO94" s="55"/>
      <c r="IP94" s="55"/>
      <c r="IQ94" s="55"/>
      <c r="IR94" s="55"/>
      <c r="IS94" s="55"/>
      <c r="IT94" s="55"/>
      <c r="IU94" s="55"/>
      <c r="IV94" s="55"/>
      <c r="IW94" s="55"/>
      <c r="IX94" s="55"/>
      <c r="IY94" s="55"/>
      <c r="IZ94" s="55"/>
      <c r="JA94" s="55"/>
      <c r="JB94" s="55"/>
    </row>
    <row r="95" spans="1:262" s="16" customFormat="1" ht="121.5" customHeight="1" x14ac:dyDescent="0.25">
      <c r="A95" s="10" t="s">
        <v>26</v>
      </c>
      <c r="B95" s="29" t="s">
        <v>193</v>
      </c>
      <c r="C95" s="12">
        <v>1.6</v>
      </c>
      <c r="D95" s="12">
        <v>2.5</v>
      </c>
      <c r="E95" s="12"/>
      <c r="F95" s="12">
        <v>35</v>
      </c>
      <c r="G95" s="18" t="s">
        <v>199</v>
      </c>
      <c r="H95" s="12" t="s">
        <v>205</v>
      </c>
      <c r="I95" s="12">
        <v>7.1909999999999998</v>
      </c>
      <c r="J95" s="12">
        <v>20</v>
      </c>
      <c r="K95" s="12">
        <v>21.5</v>
      </c>
      <c r="L95" s="12">
        <v>1</v>
      </c>
      <c r="M95" s="12">
        <v>0.46100000000000002</v>
      </c>
      <c r="N95" s="12">
        <v>0</v>
      </c>
      <c r="O95" s="14">
        <f>SUM(L95:N95)</f>
        <v>1.4610000000000001</v>
      </c>
      <c r="P95" s="13" t="s">
        <v>209</v>
      </c>
      <c r="Q95" s="14">
        <f>MIN(C95:E95)</f>
        <v>1.6</v>
      </c>
      <c r="R95" s="12"/>
      <c r="S95" s="12"/>
      <c r="T95" s="12"/>
      <c r="U95" s="62">
        <f t="shared" ref="U95:U100" si="30">((O95-N95)/Q95)*100</f>
        <v>91.3125</v>
      </c>
      <c r="V95" s="62">
        <f t="shared" ref="V95:V101" si="31">O95/K95*100+V96</f>
        <v>43.349589603283178</v>
      </c>
      <c r="W95" s="28">
        <f t="shared" ref="W95:W102" si="32">Q95-(O95-N95)</f>
        <v>0.13900000000000001</v>
      </c>
      <c r="X95" s="1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  <c r="IP95" s="55"/>
      <c r="IQ95" s="55"/>
      <c r="IR95" s="55"/>
      <c r="IS95" s="55"/>
      <c r="IT95" s="55"/>
      <c r="IU95" s="55"/>
      <c r="IV95" s="55"/>
      <c r="IW95" s="55"/>
      <c r="IX95" s="55"/>
      <c r="IY95" s="55"/>
      <c r="IZ95" s="55"/>
      <c r="JA95" s="55"/>
      <c r="JB95" s="55"/>
    </row>
    <row r="96" spans="1:262" s="16" customFormat="1" ht="51.75" customHeight="1" x14ac:dyDescent="0.25">
      <c r="A96" s="10" t="s">
        <v>27</v>
      </c>
      <c r="B96" s="29" t="s">
        <v>194</v>
      </c>
      <c r="C96" s="12">
        <v>2.5</v>
      </c>
      <c r="D96" s="47" t="s">
        <v>58</v>
      </c>
      <c r="E96" s="12"/>
      <c r="F96" s="12">
        <v>35</v>
      </c>
      <c r="G96" s="18" t="s">
        <v>200</v>
      </c>
      <c r="H96" s="12" t="s">
        <v>206</v>
      </c>
      <c r="I96" s="12">
        <v>19.7</v>
      </c>
      <c r="J96" s="47" t="s">
        <v>207</v>
      </c>
      <c r="K96" s="12">
        <v>13.6</v>
      </c>
      <c r="L96" s="12">
        <v>1.06</v>
      </c>
      <c r="M96" s="12">
        <v>6.4000000000000001E-2</v>
      </c>
      <c r="N96" s="12">
        <v>0</v>
      </c>
      <c r="O96" s="14">
        <f t="shared" ref="O96:O102" si="33">SUM(L96:N96)</f>
        <v>1.1240000000000001</v>
      </c>
      <c r="P96" s="13" t="s">
        <v>589</v>
      </c>
      <c r="Q96" s="14">
        <f t="shared" ref="Q96:Q102" si="34">MIN(C96:E96)</f>
        <v>2.5</v>
      </c>
      <c r="R96" s="12"/>
      <c r="S96" s="12"/>
      <c r="T96" s="12"/>
      <c r="U96" s="14">
        <f t="shared" si="30"/>
        <v>44.960000000000008</v>
      </c>
      <c r="V96" s="62">
        <f t="shared" si="31"/>
        <v>36.554240766073875</v>
      </c>
      <c r="W96" s="28">
        <f t="shared" si="32"/>
        <v>1.3759999999999999</v>
      </c>
      <c r="X96" s="1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  <c r="GV96" s="55"/>
      <c r="GW96" s="55"/>
      <c r="GX96" s="55"/>
      <c r="GY96" s="55"/>
      <c r="GZ96" s="55"/>
      <c r="HA96" s="55"/>
      <c r="HB96" s="55"/>
      <c r="HC96" s="55"/>
      <c r="HD96" s="55"/>
      <c r="HE96" s="55"/>
      <c r="HF96" s="55"/>
      <c r="HG96" s="55"/>
      <c r="HH96" s="55"/>
      <c r="HI96" s="55"/>
      <c r="HJ96" s="55"/>
      <c r="HK96" s="55"/>
      <c r="HL96" s="55"/>
      <c r="HM96" s="55"/>
      <c r="HN96" s="55"/>
      <c r="HO96" s="55"/>
      <c r="HP96" s="55"/>
      <c r="HQ96" s="55"/>
      <c r="HR96" s="55"/>
      <c r="HS96" s="55"/>
      <c r="HT96" s="55"/>
      <c r="HU96" s="55"/>
      <c r="HV96" s="55"/>
      <c r="HW96" s="55"/>
      <c r="HX96" s="55"/>
      <c r="HY96" s="55"/>
      <c r="HZ96" s="55"/>
      <c r="IA96" s="55"/>
      <c r="IB96" s="55"/>
      <c r="IC96" s="55"/>
      <c r="ID96" s="55"/>
      <c r="IE96" s="55"/>
      <c r="IF96" s="55"/>
      <c r="IG96" s="55"/>
      <c r="IH96" s="55"/>
      <c r="II96" s="55"/>
      <c r="IJ96" s="55"/>
      <c r="IK96" s="55"/>
      <c r="IL96" s="55"/>
      <c r="IM96" s="55"/>
      <c r="IN96" s="55"/>
      <c r="IO96" s="55"/>
      <c r="IP96" s="55"/>
      <c r="IQ96" s="55"/>
      <c r="IR96" s="55"/>
      <c r="IS96" s="55"/>
      <c r="IT96" s="55"/>
      <c r="IU96" s="55"/>
      <c r="IV96" s="55"/>
      <c r="IW96" s="55"/>
      <c r="IX96" s="55"/>
      <c r="IY96" s="55"/>
      <c r="IZ96" s="55"/>
      <c r="JA96" s="55"/>
      <c r="JB96" s="55"/>
    </row>
    <row r="97" spans="1:262" s="16" customFormat="1" ht="78" customHeight="1" x14ac:dyDescent="0.25">
      <c r="A97" s="10" t="s">
        <v>28</v>
      </c>
      <c r="B97" s="29" t="s">
        <v>195</v>
      </c>
      <c r="C97" s="12">
        <v>2.5</v>
      </c>
      <c r="D97" s="12">
        <v>2.5</v>
      </c>
      <c r="E97" s="12"/>
      <c r="F97" s="12">
        <v>35</v>
      </c>
      <c r="G97" s="18" t="s">
        <v>201</v>
      </c>
      <c r="H97" s="12" t="s">
        <v>187</v>
      </c>
      <c r="I97" s="12">
        <v>9.125</v>
      </c>
      <c r="J97" s="12">
        <v>20</v>
      </c>
      <c r="K97" s="12">
        <v>21.5</v>
      </c>
      <c r="L97" s="12">
        <v>1.2</v>
      </c>
      <c r="M97" s="12">
        <v>0.19900000000000001</v>
      </c>
      <c r="N97" s="12">
        <v>0</v>
      </c>
      <c r="O97" s="14">
        <f t="shared" si="33"/>
        <v>1.399</v>
      </c>
      <c r="P97" s="13" t="s">
        <v>590</v>
      </c>
      <c r="Q97" s="14">
        <f t="shared" si="34"/>
        <v>2.5</v>
      </c>
      <c r="R97" s="12"/>
      <c r="S97" s="12"/>
      <c r="T97" s="12"/>
      <c r="U97" s="14">
        <f t="shared" si="30"/>
        <v>55.96</v>
      </c>
      <c r="V97" s="62">
        <f t="shared" si="31"/>
        <v>28.289534883720936</v>
      </c>
      <c r="W97" s="28">
        <f t="shared" si="32"/>
        <v>1.101</v>
      </c>
      <c r="X97" s="1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  <c r="HG97" s="55"/>
      <c r="HH97" s="55"/>
      <c r="HI97" s="55"/>
      <c r="HJ97" s="55"/>
      <c r="HK97" s="55"/>
      <c r="HL97" s="55"/>
      <c r="HM97" s="55"/>
      <c r="HN97" s="55"/>
      <c r="HO97" s="55"/>
      <c r="HP97" s="55"/>
      <c r="HQ97" s="55"/>
      <c r="HR97" s="55"/>
      <c r="HS97" s="55"/>
      <c r="HT97" s="55"/>
      <c r="HU97" s="55"/>
      <c r="HV97" s="55"/>
      <c r="HW97" s="55"/>
      <c r="HX97" s="55"/>
      <c r="HY97" s="55"/>
      <c r="HZ97" s="55"/>
      <c r="IA97" s="55"/>
      <c r="IB97" s="55"/>
      <c r="IC97" s="55"/>
      <c r="ID97" s="55"/>
      <c r="IE97" s="55"/>
      <c r="IF97" s="55"/>
      <c r="IG97" s="55"/>
      <c r="IH97" s="55"/>
      <c r="II97" s="55"/>
      <c r="IJ97" s="55"/>
      <c r="IK97" s="55"/>
      <c r="IL97" s="55"/>
      <c r="IM97" s="55"/>
      <c r="IN97" s="55"/>
      <c r="IO97" s="55"/>
      <c r="IP97" s="55"/>
      <c r="IQ97" s="55"/>
      <c r="IR97" s="55"/>
      <c r="IS97" s="55"/>
      <c r="IT97" s="55"/>
      <c r="IU97" s="55"/>
      <c r="IV97" s="55"/>
      <c r="IW97" s="55"/>
      <c r="IX97" s="55"/>
      <c r="IY97" s="55"/>
      <c r="IZ97" s="55"/>
      <c r="JA97" s="55"/>
      <c r="JB97" s="55"/>
    </row>
    <row r="98" spans="1:262" s="16" customFormat="1" ht="126" customHeight="1" x14ac:dyDescent="0.25">
      <c r="A98" s="10" t="s">
        <v>49</v>
      </c>
      <c r="B98" s="29" t="s">
        <v>196</v>
      </c>
      <c r="C98" s="47" t="s">
        <v>210</v>
      </c>
      <c r="D98" s="12">
        <v>1.6</v>
      </c>
      <c r="E98" s="12"/>
      <c r="F98" s="12">
        <v>35</v>
      </c>
      <c r="G98" s="18" t="s">
        <v>202</v>
      </c>
      <c r="H98" s="12" t="s">
        <v>187</v>
      </c>
      <c r="I98" s="12">
        <v>15.478</v>
      </c>
      <c r="J98" s="12">
        <v>20</v>
      </c>
      <c r="K98" s="12">
        <v>21.5</v>
      </c>
      <c r="L98" s="12">
        <v>0.38</v>
      </c>
      <c r="M98" s="12">
        <v>1.4999999999999999E-2</v>
      </c>
      <c r="N98" s="12">
        <v>0</v>
      </c>
      <c r="O98" s="14">
        <f t="shared" si="33"/>
        <v>0.39500000000000002</v>
      </c>
      <c r="P98" s="12" t="s">
        <v>591</v>
      </c>
      <c r="Q98" s="14">
        <f t="shared" si="34"/>
        <v>1.6</v>
      </c>
      <c r="R98" s="12"/>
      <c r="S98" s="12"/>
      <c r="T98" s="12"/>
      <c r="U98" s="62">
        <f t="shared" si="30"/>
        <v>24.6875</v>
      </c>
      <c r="V98" s="62">
        <f t="shared" si="31"/>
        <v>21.782558139534888</v>
      </c>
      <c r="W98" s="28">
        <f t="shared" si="32"/>
        <v>1.2050000000000001</v>
      </c>
      <c r="X98" s="1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55"/>
      <c r="HK98" s="55"/>
      <c r="HL98" s="55"/>
      <c r="HM98" s="55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55"/>
      <c r="HY98" s="55"/>
      <c r="HZ98" s="55"/>
      <c r="IA98" s="55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5"/>
      <c r="IM98" s="55"/>
      <c r="IN98" s="55"/>
      <c r="IO98" s="55"/>
      <c r="IP98" s="55"/>
      <c r="IQ98" s="55"/>
      <c r="IR98" s="55"/>
      <c r="IS98" s="55"/>
      <c r="IT98" s="55"/>
      <c r="IU98" s="55"/>
      <c r="IV98" s="55"/>
      <c r="IW98" s="55"/>
      <c r="IX98" s="55"/>
      <c r="IY98" s="55"/>
      <c r="IZ98" s="55"/>
      <c r="JA98" s="55"/>
      <c r="JB98" s="55"/>
    </row>
    <row r="99" spans="1:262" s="16" customFormat="1" ht="76.5" customHeight="1" x14ac:dyDescent="0.25">
      <c r="A99" s="10" t="s">
        <v>68</v>
      </c>
      <c r="B99" s="29" t="s">
        <v>197</v>
      </c>
      <c r="C99" s="12">
        <v>1.6</v>
      </c>
      <c r="D99" s="12">
        <v>2.5</v>
      </c>
      <c r="E99" s="12"/>
      <c r="F99" s="12">
        <v>35</v>
      </c>
      <c r="G99" s="50" t="s">
        <v>663</v>
      </c>
      <c r="H99" s="12" t="s">
        <v>187</v>
      </c>
      <c r="I99" s="47" t="s">
        <v>662</v>
      </c>
      <c r="J99" s="12">
        <v>20</v>
      </c>
      <c r="K99" s="12">
        <v>21.5</v>
      </c>
      <c r="L99" s="12">
        <v>0.41</v>
      </c>
      <c r="M99" s="12">
        <v>7.1999999999999995E-2</v>
      </c>
      <c r="N99" s="12">
        <v>2.2000000000000002</v>
      </c>
      <c r="O99" s="14">
        <f t="shared" si="33"/>
        <v>2.6820000000000004</v>
      </c>
      <c r="P99" s="13" t="s">
        <v>592</v>
      </c>
      <c r="Q99" s="14">
        <f t="shared" si="34"/>
        <v>1.6</v>
      </c>
      <c r="R99" s="12"/>
      <c r="S99" s="12"/>
      <c r="T99" s="12"/>
      <c r="U99" s="14">
        <f t="shared" si="30"/>
        <v>30.125000000000014</v>
      </c>
      <c r="V99" s="62">
        <f t="shared" si="31"/>
        <v>19.945348837209306</v>
      </c>
      <c r="W99" s="28">
        <f t="shared" si="32"/>
        <v>1.1179999999999999</v>
      </c>
      <c r="X99" s="1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  <c r="HG99" s="55"/>
      <c r="HH99" s="55"/>
      <c r="HI99" s="55"/>
      <c r="HJ99" s="55"/>
      <c r="HK99" s="55"/>
      <c r="HL99" s="55"/>
      <c r="HM99" s="55"/>
      <c r="HN99" s="55"/>
      <c r="HO99" s="55"/>
      <c r="HP99" s="55"/>
      <c r="HQ99" s="55"/>
      <c r="HR99" s="55"/>
      <c r="HS99" s="55"/>
      <c r="HT99" s="55"/>
      <c r="HU99" s="55"/>
      <c r="HV99" s="55"/>
      <c r="HW99" s="55"/>
      <c r="HX99" s="55"/>
      <c r="HY99" s="55"/>
      <c r="HZ99" s="55"/>
      <c r="IA99" s="55"/>
      <c r="IB99" s="55"/>
      <c r="IC99" s="55"/>
      <c r="ID99" s="55"/>
      <c r="IE99" s="55"/>
      <c r="IF99" s="55"/>
      <c r="IG99" s="55"/>
      <c r="IH99" s="55"/>
      <c r="II99" s="55"/>
      <c r="IJ99" s="55"/>
      <c r="IK99" s="55"/>
      <c r="IL99" s="55"/>
      <c r="IM99" s="55"/>
      <c r="IN99" s="55"/>
      <c r="IO99" s="55"/>
      <c r="IP99" s="55"/>
      <c r="IQ99" s="55"/>
      <c r="IR99" s="55"/>
      <c r="IS99" s="55"/>
      <c r="IT99" s="55"/>
      <c r="IU99" s="55"/>
      <c r="IV99" s="55"/>
      <c r="IW99" s="55"/>
      <c r="IX99" s="55"/>
      <c r="IY99" s="55"/>
      <c r="IZ99" s="55"/>
      <c r="JA99" s="55"/>
      <c r="JB99" s="55"/>
    </row>
    <row r="100" spans="1:262" s="16" customFormat="1" ht="79.5" customHeight="1" x14ac:dyDescent="0.25">
      <c r="A100" s="10" t="s">
        <v>85</v>
      </c>
      <c r="B100" s="29" t="s">
        <v>198</v>
      </c>
      <c r="C100" s="12">
        <v>2.5</v>
      </c>
      <c r="D100" s="12">
        <v>2.5</v>
      </c>
      <c r="E100" s="12"/>
      <c r="F100" s="12">
        <v>35</v>
      </c>
      <c r="G100" s="18" t="s">
        <v>203</v>
      </c>
      <c r="H100" s="12" t="s">
        <v>61</v>
      </c>
      <c r="I100" s="12">
        <v>25.3</v>
      </c>
      <c r="J100" s="12">
        <v>16</v>
      </c>
      <c r="K100" s="12">
        <v>17.2</v>
      </c>
      <c r="L100" s="12">
        <v>1.1000000000000001</v>
      </c>
      <c r="M100" s="12">
        <v>0.185</v>
      </c>
      <c r="N100" s="12">
        <v>0</v>
      </c>
      <c r="O100" s="14">
        <f t="shared" si="33"/>
        <v>1.2850000000000001</v>
      </c>
      <c r="P100" s="13" t="s">
        <v>593</v>
      </c>
      <c r="Q100" s="14">
        <f t="shared" si="34"/>
        <v>2.5</v>
      </c>
      <c r="R100" s="12"/>
      <c r="S100" s="12"/>
      <c r="T100" s="12"/>
      <c r="U100" s="14">
        <f t="shared" si="30"/>
        <v>51.4</v>
      </c>
      <c r="V100" s="62">
        <f t="shared" si="31"/>
        <v>7.4709302325581399</v>
      </c>
      <c r="W100" s="28">
        <f t="shared" si="32"/>
        <v>1.2149999999999999</v>
      </c>
      <c r="X100" s="1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  <c r="HG100" s="55"/>
      <c r="HH100" s="55"/>
      <c r="HI100" s="55"/>
      <c r="HJ100" s="55"/>
      <c r="HK100" s="55"/>
      <c r="HL100" s="55"/>
      <c r="HM100" s="55"/>
      <c r="HN100" s="55"/>
      <c r="HO100" s="55"/>
      <c r="HP100" s="55"/>
      <c r="HQ100" s="55"/>
      <c r="HR100" s="55"/>
      <c r="HS100" s="55"/>
      <c r="HT100" s="55"/>
      <c r="HU100" s="55"/>
      <c r="HV100" s="55"/>
      <c r="HW100" s="55"/>
      <c r="HX100" s="55"/>
      <c r="HY100" s="55"/>
      <c r="HZ100" s="55"/>
      <c r="IA100" s="55"/>
      <c r="IB100" s="55"/>
      <c r="IC100" s="55"/>
      <c r="ID100" s="55"/>
      <c r="IE100" s="55"/>
      <c r="IF100" s="55"/>
      <c r="IG100" s="55"/>
      <c r="IH100" s="55"/>
      <c r="II100" s="55"/>
      <c r="IJ100" s="55"/>
      <c r="IK100" s="55"/>
      <c r="IL100" s="55"/>
      <c r="IM100" s="55"/>
      <c r="IN100" s="55"/>
      <c r="IO100" s="55"/>
      <c r="IP100" s="55"/>
      <c r="IQ100" s="55"/>
      <c r="IR100" s="55"/>
      <c r="IS100" s="55"/>
      <c r="IT100" s="55"/>
      <c r="IU100" s="55"/>
      <c r="IV100" s="55"/>
      <c r="IW100" s="55"/>
      <c r="IX100" s="55"/>
      <c r="IY100" s="55"/>
      <c r="IZ100" s="55"/>
      <c r="JA100" s="55"/>
      <c r="JB100" s="55"/>
    </row>
    <row r="101" spans="1:262" s="16" customFormat="1" ht="138" customHeight="1" x14ac:dyDescent="0.25">
      <c r="A101" s="10" t="s">
        <v>86</v>
      </c>
      <c r="B101" s="29"/>
      <c r="C101" s="14"/>
      <c r="D101" s="14"/>
      <c r="E101" s="14"/>
      <c r="F101" s="14">
        <v>35</v>
      </c>
      <c r="G101" s="18" t="s">
        <v>204</v>
      </c>
      <c r="H101" s="12" t="s">
        <v>206</v>
      </c>
      <c r="I101" s="12">
        <v>14.8</v>
      </c>
      <c r="J101" s="14">
        <v>12.7</v>
      </c>
      <c r="K101" s="14">
        <v>13.6</v>
      </c>
      <c r="L101" s="14">
        <v>0</v>
      </c>
      <c r="M101" s="14">
        <v>0</v>
      </c>
      <c r="N101" s="14">
        <v>0</v>
      </c>
      <c r="O101" s="14">
        <f t="shared" si="33"/>
        <v>0</v>
      </c>
      <c r="P101" s="13" t="s">
        <v>216</v>
      </c>
      <c r="Q101" s="14">
        <f t="shared" si="34"/>
        <v>0</v>
      </c>
      <c r="R101" s="14"/>
      <c r="S101" s="14"/>
      <c r="T101" s="14"/>
      <c r="U101" s="14"/>
      <c r="V101" s="14">
        <f t="shared" si="31"/>
        <v>0</v>
      </c>
      <c r="W101" s="28">
        <f t="shared" si="32"/>
        <v>0</v>
      </c>
      <c r="X101" s="1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55"/>
      <c r="FI101" s="55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55"/>
      <c r="FU101" s="55"/>
      <c r="FV101" s="55"/>
      <c r="FW101" s="55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55"/>
      <c r="GW101" s="55"/>
      <c r="GX101" s="55"/>
      <c r="GY101" s="55"/>
      <c r="GZ101" s="55"/>
      <c r="HA101" s="55"/>
      <c r="HB101" s="55"/>
      <c r="HC101" s="55"/>
      <c r="HD101" s="55"/>
      <c r="HE101" s="55"/>
      <c r="HF101" s="55"/>
      <c r="HG101" s="55"/>
      <c r="HH101" s="55"/>
      <c r="HI101" s="55"/>
      <c r="HJ101" s="55"/>
      <c r="HK101" s="55"/>
      <c r="HL101" s="55"/>
      <c r="HM101" s="55"/>
      <c r="HN101" s="55"/>
      <c r="HO101" s="55"/>
      <c r="HP101" s="55"/>
      <c r="HQ101" s="55"/>
      <c r="HR101" s="55"/>
      <c r="HS101" s="55"/>
      <c r="HT101" s="55"/>
      <c r="HU101" s="55"/>
      <c r="HV101" s="55"/>
      <c r="HW101" s="55"/>
      <c r="HX101" s="55"/>
      <c r="HY101" s="55"/>
      <c r="HZ101" s="55"/>
      <c r="IA101" s="55"/>
      <c r="IB101" s="55"/>
      <c r="IC101" s="55"/>
      <c r="ID101" s="55"/>
      <c r="IE101" s="55"/>
      <c r="IF101" s="55"/>
      <c r="IG101" s="55"/>
      <c r="IH101" s="55"/>
      <c r="II101" s="55"/>
      <c r="IJ101" s="55"/>
      <c r="IK101" s="55"/>
      <c r="IL101" s="55"/>
      <c r="IM101" s="55"/>
      <c r="IN101" s="55"/>
      <c r="IO101" s="55"/>
      <c r="IP101" s="55"/>
      <c r="IQ101" s="55"/>
      <c r="IR101" s="55"/>
      <c r="IS101" s="55"/>
      <c r="IT101" s="55"/>
      <c r="IU101" s="55"/>
      <c r="IV101" s="55"/>
      <c r="IW101" s="55"/>
      <c r="IX101" s="55"/>
      <c r="IY101" s="55"/>
      <c r="IZ101" s="55"/>
      <c r="JA101" s="55"/>
      <c r="JB101" s="55"/>
    </row>
    <row r="102" spans="1:262" s="16" customFormat="1" ht="51.75" customHeight="1" x14ac:dyDescent="0.25">
      <c r="A102" s="10" t="s">
        <v>208</v>
      </c>
      <c r="B102" s="29"/>
      <c r="C102" s="14"/>
      <c r="D102" s="14"/>
      <c r="E102" s="14"/>
      <c r="F102" s="14">
        <v>35</v>
      </c>
      <c r="G102" s="64" t="s">
        <v>661</v>
      </c>
      <c r="H102" s="22" t="s">
        <v>187</v>
      </c>
      <c r="I102" s="12">
        <v>25.452999999999999</v>
      </c>
      <c r="J102" s="14">
        <v>20</v>
      </c>
      <c r="K102" s="14">
        <v>21.5</v>
      </c>
      <c r="L102" s="14">
        <v>0</v>
      </c>
      <c r="M102" s="14">
        <v>0</v>
      </c>
      <c r="N102" s="20">
        <v>0</v>
      </c>
      <c r="O102" s="14">
        <f t="shared" si="33"/>
        <v>0</v>
      </c>
      <c r="P102" s="12" t="s">
        <v>187</v>
      </c>
      <c r="Q102" s="14">
        <f t="shared" si="34"/>
        <v>0</v>
      </c>
      <c r="R102" s="14"/>
      <c r="S102" s="14"/>
      <c r="T102" s="14"/>
      <c r="U102" s="14"/>
      <c r="V102" s="14">
        <f>O102/K102*100</f>
        <v>0</v>
      </c>
      <c r="W102" s="28">
        <f t="shared" si="32"/>
        <v>0</v>
      </c>
      <c r="X102" s="1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5"/>
      <c r="FK102" s="55"/>
      <c r="FL102" s="55"/>
      <c r="FM102" s="55"/>
      <c r="FN102" s="55"/>
      <c r="FO102" s="55"/>
      <c r="FP102" s="55"/>
      <c r="FQ102" s="55"/>
      <c r="FR102" s="55"/>
      <c r="FS102" s="55"/>
      <c r="FT102" s="55"/>
      <c r="FU102" s="55"/>
      <c r="FV102" s="55"/>
      <c r="FW102" s="55"/>
      <c r="FX102" s="55"/>
      <c r="FY102" s="55"/>
      <c r="FZ102" s="55"/>
      <c r="GA102" s="55"/>
      <c r="GB102" s="55"/>
      <c r="GC102" s="55"/>
      <c r="GD102" s="55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  <c r="GO102" s="55"/>
      <c r="GP102" s="55"/>
      <c r="GQ102" s="55"/>
      <c r="GR102" s="55"/>
      <c r="GS102" s="55"/>
      <c r="GT102" s="55"/>
      <c r="GU102" s="55"/>
      <c r="GV102" s="55"/>
      <c r="GW102" s="55"/>
      <c r="GX102" s="55"/>
      <c r="GY102" s="55"/>
      <c r="GZ102" s="55"/>
      <c r="HA102" s="55"/>
      <c r="HB102" s="55"/>
      <c r="HC102" s="55"/>
      <c r="HD102" s="55"/>
      <c r="HE102" s="55"/>
      <c r="HF102" s="55"/>
      <c r="HG102" s="55"/>
      <c r="HH102" s="55"/>
      <c r="HI102" s="55"/>
      <c r="HJ102" s="55"/>
      <c r="HK102" s="55"/>
      <c r="HL102" s="55"/>
      <c r="HM102" s="55"/>
      <c r="HN102" s="55"/>
      <c r="HO102" s="55"/>
      <c r="HP102" s="55"/>
      <c r="HQ102" s="55"/>
      <c r="HR102" s="55"/>
      <c r="HS102" s="55"/>
      <c r="HT102" s="55"/>
      <c r="HU102" s="55"/>
      <c r="HV102" s="55"/>
      <c r="HW102" s="55"/>
      <c r="HX102" s="55"/>
      <c r="HY102" s="55"/>
      <c r="HZ102" s="55"/>
      <c r="IA102" s="55"/>
      <c r="IB102" s="55"/>
      <c r="IC102" s="55"/>
      <c r="ID102" s="55"/>
      <c r="IE102" s="55"/>
      <c r="IF102" s="55"/>
      <c r="IG102" s="55"/>
      <c r="IH102" s="55"/>
      <c r="II102" s="55"/>
      <c r="IJ102" s="55"/>
      <c r="IK102" s="55"/>
      <c r="IL102" s="55"/>
      <c r="IM102" s="55"/>
      <c r="IN102" s="55"/>
      <c r="IO102" s="55"/>
      <c r="IP102" s="55"/>
      <c r="IQ102" s="55"/>
      <c r="IR102" s="55"/>
      <c r="IS102" s="55"/>
      <c r="IT102" s="55"/>
      <c r="IU102" s="55"/>
      <c r="IV102" s="55"/>
      <c r="IW102" s="55"/>
      <c r="IX102" s="55"/>
      <c r="IY102" s="55"/>
      <c r="IZ102" s="55"/>
      <c r="JA102" s="55"/>
      <c r="JB102" s="55"/>
    </row>
    <row r="103" spans="1:262" s="2" customFormat="1" ht="34.5" customHeight="1" x14ac:dyDescent="0.25">
      <c r="A103" s="69" t="s">
        <v>211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1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  <c r="IJ103" s="52"/>
      <c r="IK103" s="52"/>
      <c r="IL103" s="52"/>
      <c r="IM103" s="52"/>
      <c r="IN103" s="52"/>
      <c r="IO103" s="52"/>
      <c r="IP103" s="52"/>
      <c r="IQ103" s="52"/>
      <c r="IR103" s="52"/>
      <c r="IS103" s="52"/>
      <c r="IT103" s="52"/>
      <c r="IU103" s="52"/>
      <c r="IV103" s="52"/>
      <c r="IW103" s="52"/>
      <c r="IX103" s="52"/>
      <c r="IY103" s="52"/>
      <c r="IZ103" s="52"/>
      <c r="JA103" s="52"/>
      <c r="JB103" s="52"/>
    </row>
    <row r="104" spans="1:262" s="16" customFormat="1" ht="105" customHeight="1" x14ac:dyDescent="0.25">
      <c r="A104" s="10" t="s">
        <v>25</v>
      </c>
      <c r="B104" s="11" t="s">
        <v>212</v>
      </c>
      <c r="C104" s="12"/>
      <c r="D104" s="12"/>
      <c r="E104" s="12"/>
      <c r="F104" s="12">
        <v>35</v>
      </c>
      <c r="G104" s="12"/>
      <c r="H104" s="12" t="s">
        <v>217</v>
      </c>
      <c r="I104" s="12">
        <v>12</v>
      </c>
      <c r="J104" s="12">
        <v>20</v>
      </c>
      <c r="K104" s="12">
        <v>21.5</v>
      </c>
      <c r="L104" s="12">
        <f>SUM(L105:L105)</f>
        <v>1.8</v>
      </c>
      <c r="M104" s="12">
        <f>SUM(M105:M105)</f>
        <v>0</v>
      </c>
      <c r="N104" s="12">
        <f>SUM(N105:N105)</f>
        <v>0</v>
      </c>
      <c r="O104" s="12">
        <f>SUM(O105:O105)</f>
        <v>1.8</v>
      </c>
      <c r="P104" s="13" t="s">
        <v>232</v>
      </c>
      <c r="Q104" s="12"/>
      <c r="R104" s="12"/>
      <c r="S104" s="12"/>
      <c r="T104" s="12"/>
      <c r="U104" s="12"/>
      <c r="V104" s="62">
        <f>O104/K104*100</f>
        <v>8.3720930232558146</v>
      </c>
      <c r="W104" s="12">
        <f>SUM(W105:W105)</f>
        <v>-0.8</v>
      </c>
      <c r="X104" s="1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55"/>
      <c r="FU104" s="55"/>
      <c r="FV104" s="55"/>
      <c r="FW104" s="55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  <c r="GV104" s="55"/>
      <c r="GW104" s="55"/>
      <c r="GX104" s="55"/>
      <c r="GY104" s="55"/>
      <c r="GZ104" s="55"/>
      <c r="HA104" s="55"/>
      <c r="HB104" s="55"/>
      <c r="HC104" s="55"/>
      <c r="HD104" s="55"/>
      <c r="HE104" s="55"/>
      <c r="HF104" s="55"/>
      <c r="HG104" s="55"/>
      <c r="HH104" s="55"/>
      <c r="HI104" s="55"/>
      <c r="HJ104" s="55"/>
      <c r="HK104" s="55"/>
      <c r="HL104" s="55"/>
      <c r="HM104" s="55"/>
      <c r="HN104" s="55"/>
      <c r="HO104" s="55"/>
      <c r="HP104" s="55"/>
      <c r="HQ104" s="55"/>
      <c r="HR104" s="55"/>
      <c r="HS104" s="55"/>
      <c r="HT104" s="55"/>
      <c r="HU104" s="55"/>
      <c r="HV104" s="55"/>
      <c r="HW104" s="55"/>
      <c r="HX104" s="55"/>
      <c r="HY104" s="55"/>
      <c r="HZ104" s="55"/>
      <c r="IA104" s="55"/>
      <c r="IB104" s="55"/>
      <c r="IC104" s="55"/>
      <c r="ID104" s="55"/>
      <c r="IE104" s="55"/>
      <c r="IF104" s="55"/>
      <c r="IG104" s="55"/>
      <c r="IH104" s="55"/>
      <c r="II104" s="55"/>
      <c r="IJ104" s="55"/>
      <c r="IK104" s="55"/>
      <c r="IL104" s="55"/>
      <c r="IM104" s="55"/>
      <c r="IN104" s="55"/>
      <c r="IO104" s="55"/>
      <c r="IP104" s="55"/>
      <c r="IQ104" s="55"/>
      <c r="IR104" s="55"/>
      <c r="IS104" s="55"/>
      <c r="IT104" s="55"/>
      <c r="IU104" s="55"/>
      <c r="IV104" s="55"/>
      <c r="IW104" s="55"/>
      <c r="IX104" s="55"/>
      <c r="IY104" s="55"/>
      <c r="IZ104" s="55"/>
      <c r="JA104" s="55"/>
      <c r="JB104" s="55"/>
    </row>
    <row r="105" spans="1:262" s="16" customFormat="1" ht="30" customHeight="1" x14ac:dyDescent="0.25">
      <c r="A105" s="10" t="s">
        <v>26</v>
      </c>
      <c r="B105" s="29" t="s">
        <v>213</v>
      </c>
      <c r="C105" s="12">
        <v>1</v>
      </c>
      <c r="D105" s="12">
        <v>1.6</v>
      </c>
      <c r="E105" s="14"/>
      <c r="F105" s="14">
        <v>35</v>
      </c>
      <c r="G105" s="19" t="s">
        <v>214</v>
      </c>
      <c r="H105" s="22" t="s">
        <v>187</v>
      </c>
      <c r="I105" s="12">
        <v>12</v>
      </c>
      <c r="J105" s="14">
        <v>20</v>
      </c>
      <c r="K105" s="14">
        <v>21.5</v>
      </c>
      <c r="L105" s="14">
        <v>1.8</v>
      </c>
      <c r="M105" s="14">
        <v>0</v>
      </c>
      <c r="N105" s="20">
        <v>0</v>
      </c>
      <c r="O105" s="14">
        <f>SUM(L105:N105)</f>
        <v>1.8</v>
      </c>
      <c r="P105" s="12" t="s">
        <v>187</v>
      </c>
      <c r="Q105" s="14">
        <f>MIN(C105:E105)</f>
        <v>1</v>
      </c>
      <c r="R105" s="14"/>
      <c r="S105" s="14"/>
      <c r="T105" s="14"/>
      <c r="U105" s="14">
        <f>((O105-N105)/Q105)*100</f>
        <v>180</v>
      </c>
      <c r="V105" s="62">
        <f>O105/K105*100</f>
        <v>8.3720930232558146</v>
      </c>
      <c r="W105" s="28">
        <f>Q105-(O105-N105)</f>
        <v>-0.8</v>
      </c>
      <c r="X105" s="1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5"/>
      <c r="ES105" s="55"/>
      <c r="ET105" s="55"/>
      <c r="EU105" s="55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55"/>
      <c r="FI105" s="55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55"/>
      <c r="FU105" s="55"/>
      <c r="FV105" s="55"/>
      <c r="FW105" s="55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  <c r="GV105" s="55"/>
      <c r="GW105" s="55"/>
      <c r="GX105" s="55"/>
      <c r="GY105" s="55"/>
      <c r="GZ105" s="55"/>
      <c r="HA105" s="55"/>
      <c r="HB105" s="55"/>
      <c r="HC105" s="55"/>
      <c r="HD105" s="55"/>
      <c r="HE105" s="55"/>
      <c r="HF105" s="55"/>
      <c r="HG105" s="55"/>
      <c r="HH105" s="55"/>
      <c r="HI105" s="55"/>
      <c r="HJ105" s="55"/>
      <c r="HK105" s="55"/>
      <c r="HL105" s="55"/>
      <c r="HM105" s="55"/>
      <c r="HN105" s="55"/>
      <c r="HO105" s="55"/>
      <c r="HP105" s="55"/>
      <c r="HQ105" s="55"/>
      <c r="HR105" s="55"/>
      <c r="HS105" s="55"/>
      <c r="HT105" s="55"/>
      <c r="HU105" s="55"/>
      <c r="HV105" s="55"/>
      <c r="HW105" s="55"/>
      <c r="HX105" s="55"/>
      <c r="HY105" s="55"/>
      <c r="HZ105" s="55"/>
      <c r="IA105" s="55"/>
      <c r="IB105" s="55"/>
      <c r="IC105" s="55"/>
      <c r="ID105" s="55"/>
      <c r="IE105" s="55"/>
      <c r="IF105" s="55"/>
      <c r="IG105" s="55"/>
      <c r="IH105" s="55"/>
      <c r="II105" s="55"/>
      <c r="IJ105" s="55"/>
      <c r="IK105" s="55"/>
      <c r="IL105" s="55"/>
      <c r="IM105" s="55"/>
      <c r="IN105" s="55"/>
      <c r="IO105" s="55"/>
      <c r="IP105" s="55"/>
      <c r="IQ105" s="55"/>
      <c r="IR105" s="55"/>
      <c r="IS105" s="55"/>
      <c r="IT105" s="55"/>
      <c r="IU105" s="55"/>
      <c r="IV105" s="55"/>
      <c r="IW105" s="55"/>
      <c r="IX105" s="55"/>
      <c r="IY105" s="55"/>
      <c r="IZ105" s="55"/>
      <c r="JA105" s="55"/>
      <c r="JB105" s="55"/>
    </row>
    <row r="106" spans="1:262" s="2" customFormat="1" ht="34.5" customHeight="1" x14ac:dyDescent="0.25">
      <c r="A106" s="69" t="s">
        <v>218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1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  <c r="IW106" s="52"/>
      <c r="IX106" s="52"/>
      <c r="IY106" s="52"/>
      <c r="IZ106" s="52"/>
      <c r="JA106" s="52"/>
      <c r="JB106" s="52"/>
    </row>
    <row r="107" spans="1:262" s="16" customFormat="1" ht="106.5" customHeight="1" x14ac:dyDescent="0.25">
      <c r="A107" s="10" t="s">
        <v>25</v>
      </c>
      <c r="B107" s="11" t="s">
        <v>219</v>
      </c>
      <c r="C107" s="12"/>
      <c r="D107" s="12"/>
      <c r="E107" s="12"/>
      <c r="F107" s="12">
        <v>35</v>
      </c>
      <c r="G107" s="12"/>
      <c r="H107" s="12" t="s">
        <v>96</v>
      </c>
      <c r="I107" s="12" t="s">
        <v>229</v>
      </c>
      <c r="J107" s="12">
        <v>16</v>
      </c>
      <c r="K107" s="12">
        <v>17.2</v>
      </c>
      <c r="L107" s="12">
        <f>SUM(L108:L111)</f>
        <v>0.68</v>
      </c>
      <c r="M107" s="12">
        <f>SUM(M108:M111)</f>
        <v>0.27600000000000002</v>
      </c>
      <c r="N107" s="12">
        <f>SUM(N108:N111)</f>
        <v>0</v>
      </c>
      <c r="O107" s="12">
        <f>SUM(O108:O111)</f>
        <v>0.95600000000000007</v>
      </c>
      <c r="P107" s="13" t="s">
        <v>231</v>
      </c>
      <c r="Q107" s="12"/>
      <c r="R107" s="12"/>
      <c r="S107" s="12"/>
      <c r="T107" s="12"/>
      <c r="U107" s="12"/>
      <c r="V107" s="62">
        <f>O107/K107*100</f>
        <v>5.5581395348837219</v>
      </c>
      <c r="W107" s="12">
        <f>SUM(W108:W111)</f>
        <v>3.2440000000000002</v>
      </c>
      <c r="X107" s="1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55"/>
      <c r="GW107" s="55"/>
      <c r="GX107" s="55"/>
      <c r="GY107" s="55"/>
      <c r="GZ107" s="55"/>
      <c r="HA107" s="55"/>
      <c r="HB107" s="55"/>
      <c r="HC107" s="55"/>
      <c r="HD107" s="55"/>
      <c r="HE107" s="55"/>
      <c r="HF107" s="55"/>
      <c r="HG107" s="55"/>
      <c r="HH107" s="55"/>
      <c r="HI107" s="55"/>
      <c r="HJ107" s="55"/>
      <c r="HK107" s="55"/>
      <c r="HL107" s="55"/>
      <c r="HM107" s="55"/>
      <c r="HN107" s="55"/>
      <c r="HO107" s="55"/>
      <c r="HP107" s="55"/>
      <c r="HQ107" s="55"/>
      <c r="HR107" s="55"/>
      <c r="HS107" s="55"/>
      <c r="HT107" s="55"/>
      <c r="HU107" s="55"/>
      <c r="HV107" s="55"/>
      <c r="HW107" s="55"/>
      <c r="HX107" s="55"/>
      <c r="HY107" s="55"/>
      <c r="HZ107" s="55"/>
      <c r="IA107" s="55"/>
      <c r="IB107" s="55"/>
      <c r="IC107" s="55"/>
      <c r="ID107" s="55"/>
      <c r="IE107" s="55"/>
      <c r="IF107" s="55"/>
      <c r="IG107" s="55"/>
      <c r="IH107" s="55"/>
      <c r="II107" s="55"/>
      <c r="IJ107" s="55"/>
      <c r="IK107" s="55"/>
      <c r="IL107" s="55"/>
      <c r="IM107" s="55"/>
      <c r="IN107" s="55"/>
      <c r="IO107" s="55"/>
      <c r="IP107" s="55"/>
      <c r="IQ107" s="55"/>
      <c r="IR107" s="55"/>
      <c r="IS107" s="55"/>
      <c r="IT107" s="55"/>
      <c r="IU107" s="55"/>
      <c r="IV107" s="55"/>
      <c r="IW107" s="55"/>
      <c r="IX107" s="55"/>
      <c r="IY107" s="55"/>
      <c r="IZ107" s="55"/>
      <c r="JA107" s="55"/>
      <c r="JB107" s="55"/>
    </row>
    <row r="108" spans="1:262" s="16" customFormat="1" ht="93" customHeight="1" x14ac:dyDescent="0.25">
      <c r="A108" s="10" t="s">
        <v>26</v>
      </c>
      <c r="B108" s="29" t="s">
        <v>220</v>
      </c>
      <c r="C108" s="12">
        <v>1.6</v>
      </c>
      <c r="D108" s="12">
        <v>1.8</v>
      </c>
      <c r="E108" s="12"/>
      <c r="F108" s="12">
        <v>35</v>
      </c>
      <c r="G108" s="18" t="s">
        <v>224</v>
      </c>
      <c r="H108" s="12" t="s">
        <v>187</v>
      </c>
      <c r="I108" s="12">
        <v>18.600000000000001</v>
      </c>
      <c r="J108" s="12">
        <v>20</v>
      </c>
      <c r="K108" s="12">
        <v>21.5</v>
      </c>
      <c r="L108" s="12">
        <v>0.26</v>
      </c>
      <c r="M108" s="12">
        <v>5.5E-2</v>
      </c>
      <c r="N108" s="12">
        <v>0</v>
      </c>
      <c r="O108" s="14">
        <f>SUM(L108:N108)</f>
        <v>0.315</v>
      </c>
      <c r="P108" s="13" t="s">
        <v>595</v>
      </c>
      <c r="Q108" s="14">
        <f>MIN(C108:E108)</f>
        <v>1.6</v>
      </c>
      <c r="R108" s="12"/>
      <c r="S108" s="12"/>
      <c r="T108" s="12"/>
      <c r="U108" s="62">
        <f>((O108-N108)/Q108)*100</f>
        <v>19.6875</v>
      </c>
      <c r="V108" s="62">
        <f>O108/K108*100+V109</f>
        <v>4.4779069767441859</v>
      </c>
      <c r="W108" s="28">
        <f>Q108-(O108-N108)</f>
        <v>1.2850000000000001</v>
      </c>
      <c r="X108" s="1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5"/>
      <c r="ES108" s="55"/>
      <c r="ET108" s="55"/>
      <c r="EU108" s="55"/>
      <c r="EV108" s="55"/>
      <c r="EW108" s="55"/>
      <c r="EX108" s="55"/>
      <c r="EY108" s="55"/>
      <c r="EZ108" s="55"/>
      <c r="FA108" s="55"/>
      <c r="FB108" s="55"/>
      <c r="FC108" s="55"/>
      <c r="FD108" s="55"/>
      <c r="FE108" s="55"/>
      <c r="FF108" s="55"/>
      <c r="FG108" s="55"/>
      <c r="FH108" s="55"/>
      <c r="FI108" s="55"/>
      <c r="FJ108" s="55"/>
      <c r="FK108" s="55"/>
      <c r="FL108" s="55"/>
      <c r="FM108" s="55"/>
      <c r="FN108" s="55"/>
      <c r="FO108" s="55"/>
      <c r="FP108" s="55"/>
      <c r="FQ108" s="55"/>
      <c r="FR108" s="55"/>
      <c r="FS108" s="55"/>
      <c r="FT108" s="55"/>
      <c r="FU108" s="55"/>
      <c r="FV108" s="55"/>
      <c r="FW108" s="55"/>
      <c r="FX108" s="55"/>
      <c r="FY108" s="55"/>
      <c r="FZ108" s="55"/>
      <c r="GA108" s="55"/>
      <c r="GB108" s="55"/>
      <c r="GC108" s="55"/>
      <c r="GD108" s="55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  <c r="GO108" s="55"/>
      <c r="GP108" s="55"/>
      <c r="GQ108" s="55"/>
      <c r="GR108" s="55"/>
      <c r="GS108" s="55"/>
      <c r="GT108" s="55"/>
      <c r="GU108" s="55"/>
      <c r="GV108" s="55"/>
      <c r="GW108" s="55"/>
      <c r="GX108" s="55"/>
      <c r="GY108" s="55"/>
      <c r="GZ108" s="55"/>
      <c r="HA108" s="55"/>
      <c r="HB108" s="55"/>
      <c r="HC108" s="55"/>
      <c r="HD108" s="55"/>
      <c r="HE108" s="55"/>
      <c r="HF108" s="55"/>
      <c r="HG108" s="55"/>
      <c r="HH108" s="55"/>
      <c r="HI108" s="55"/>
      <c r="HJ108" s="55"/>
      <c r="HK108" s="55"/>
      <c r="HL108" s="55"/>
      <c r="HM108" s="55"/>
      <c r="HN108" s="55"/>
      <c r="HO108" s="55"/>
      <c r="HP108" s="55"/>
      <c r="HQ108" s="55"/>
      <c r="HR108" s="55"/>
      <c r="HS108" s="55"/>
      <c r="HT108" s="55"/>
      <c r="HU108" s="55"/>
      <c r="HV108" s="55"/>
      <c r="HW108" s="55"/>
      <c r="HX108" s="55"/>
      <c r="HY108" s="55"/>
      <c r="HZ108" s="55"/>
      <c r="IA108" s="55"/>
      <c r="IB108" s="55"/>
      <c r="IC108" s="55"/>
      <c r="ID108" s="55"/>
      <c r="IE108" s="55"/>
      <c r="IF108" s="55"/>
      <c r="IG108" s="55"/>
      <c r="IH108" s="55"/>
      <c r="II108" s="55"/>
      <c r="IJ108" s="55"/>
      <c r="IK108" s="55"/>
      <c r="IL108" s="55"/>
      <c r="IM108" s="55"/>
      <c r="IN108" s="55"/>
      <c r="IO108" s="55"/>
      <c r="IP108" s="55"/>
      <c r="IQ108" s="55"/>
      <c r="IR108" s="55"/>
      <c r="IS108" s="55"/>
      <c r="IT108" s="55"/>
      <c r="IU108" s="55"/>
      <c r="IV108" s="55"/>
      <c r="IW108" s="55"/>
      <c r="IX108" s="55"/>
      <c r="IY108" s="55"/>
      <c r="IZ108" s="55"/>
      <c r="JA108" s="55"/>
      <c r="JB108" s="55"/>
    </row>
    <row r="109" spans="1:262" s="16" customFormat="1" ht="135.75" customHeight="1" x14ac:dyDescent="0.25">
      <c r="A109" s="10" t="s">
        <v>27</v>
      </c>
      <c r="B109" s="29" t="s">
        <v>221</v>
      </c>
      <c r="C109" s="12">
        <v>1.6</v>
      </c>
      <c r="D109" s="47" t="s">
        <v>58</v>
      </c>
      <c r="E109" s="12"/>
      <c r="F109" s="12">
        <v>35</v>
      </c>
      <c r="G109" s="18" t="s">
        <v>225</v>
      </c>
      <c r="H109" s="12" t="s">
        <v>187</v>
      </c>
      <c r="I109" s="47" t="s">
        <v>227</v>
      </c>
      <c r="J109" s="47" t="s">
        <v>228</v>
      </c>
      <c r="K109" s="12">
        <v>21.5</v>
      </c>
      <c r="L109" s="12">
        <v>0.4</v>
      </c>
      <c r="M109" s="12">
        <v>0.214</v>
      </c>
      <c r="N109" s="12">
        <v>0</v>
      </c>
      <c r="O109" s="14">
        <f>SUM(L109:N109)</f>
        <v>0.61399999999999999</v>
      </c>
      <c r="P109" s="13" t="s">
        <v>596</v>
      </c>
      <c r="Q109" s="14">
        <f>MIN(C109:E109)</f>
        <v>1.6</v>
      </c>
      <c r="R109" s="12"/>
      <c r="S109" s="12"/>
      <c r="T109" s="12"/>
      <c r="U109" s="14">
        <f>((O109-N109)/Q109)*100</f>
        <v>38.375</v>
      </c>
      <c r="V109" s="62">
        <f>O109/K109*100+V110</f>
        <v>3.0127906976744185</v>
      </c>
      <c r="W109" s="28">
        <f>Q109-(O109-N109)</f>
        <v>0.9860000000000001</v>
      </c>
      <c r="X109" s="1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55"/>
      <c r="GW109" s="55"/>
      <c r="GX109" s="55"/>
      <c r="GY109" s="55"/>
      <c r="GZ109" s="55"/>
      <c r="HA109" s="55"/>
      <c r="HB109" s="55"/>
      <c r="HC109" s="55"/>
      <c r="HD109" s="55"/>
      <c r="HE109" s="55"/>
      <c r="HF109" s="55"/>
      <c r="HG109" s="55"/>
      <c r="HH109" s="55"/>
      <c r="HI109" s="55"/>
      <c r="HJ109" s="55"/>
      <c r="HK109" s="55"/>
      <c r="HL109" s="55"/>
      <c r="HM109" s="55"/>
      <c r="HN109" s="55"/>
      <c r="HO109" s="55"/>
      <c r="HP109" s="55"/>
      <c r="HQ109" s="55"/>
      <c r="HR109" s="55"/>
      <c r="HS109" s="55"/>
      <c r="HT109" s="55"/>
      <c r="HU109" s="55"/>
      <c r="HV109" s="55"/>
      <c r="HW109" s="55"/>
      <c r="HX109" s="55"/>
      <c r="HY109" s="55"/>
      <c r="HZ109" s="55"/>
      <c r="IA109" s="55"/>
      <c r="IB109" s="55"/>
      <c r="IC109" s="55"/>
      <c r="ID109" s="55"/>
      <c r="IE109" s="55"/>
      <c r="IF109" s="55"/>
      <c r="IG109" s="55"/>
      <c r="IH109" s="55"/>
      <c r="II109" s="55"/>
      <c r="IJ109" s="55"/>
      <c r="IK109" s="55"/>
      <c r="IL109" s="55"/>
      <c r="IM109" s="55"/>
      <c r="IN109" s="55"/>
      <c r="IO109" s="55"/>
      <c r="IP109" s="55"/>
      <c r="IQ109" s="55"/>
      <c r="IR109" s="55"/>
      <c r="IS109" s="55"/>
      <c r="IT109" s="55"/>
      <c r="IU109" s="55"/>
      <c r="IV109" s="55"/>
      <c r="IW109" s="55"/>
      <c r="IX109" s="55"/>
      <c r="IY109" s="55"/>
      <c r="IZ109" s="55"/>
      <c r="JA109" s="55"/>
      <c r="JB109" s="55"/>
    </row>
    <row r="110" spans="1:262" s="16" customFormat="1" ht="48" customHeight="1" x14ac:dyDescent="0.25">
      <c r="A110" s="10" t="s">
        <v>28</v>
      </c>
      <c r="B110" s="29" t="s">
        <v>222</v>
      </c>
      <c r="C110" s="12">
        <v>1</v>
      </c>
      <c r="D110" s="12">
        <v>1</v>
      </c>
      <c r="E110" s="12"/>
      <c r="F110" s="12">
        <v>35</v>
      </c>
      <c r="G110" s="18" t="s">
        <v>226</v>
      </c>
      <c r="H110" s="12" t="s">
        <v>61</v>
      </c>
      <c r="I110" s="12">
        <v>34.6</v>
      </c>
      <c r="J110" s="12">
        <v>16</v>
      </c>
      <c r="K110" s="12">
        <v>17.2</v>
      </c>
      <c r="L110" s="12">
        <v>0.02</v>
      </c>
      <c r="M110" s="12">
        <v>7.0000000000000001E-3</v>
      </c>
      <c r="N110" s="12">
        <v>0</v>
      </c>
      <c r="O110" s="14">
        <f>SUM(L110:N110)</f>
        <v>2.7E-2</v>
      </c>
      <c r="P110" s="13" t="s">
        <v>597</v>
      </c>
      <c r="Q110" s="14">
        <f>MIN(C110:E110)</f>
        <v>1</v>
      </c>
      <c r="R110" s="12"/>
      <c r="S110" s="12"/>
      <c r="T110" s="12"/>
      <c r="U110" s="14">
        <f>((O110-N110)/Q110)*100</f>
        <v>2.7</v>
      </c>
      <c r="V110" s="62">
        <f>O110/K110*100+V111</f>
        <v>0.15697674418604651</v>
      </c>
      <c r="W110" s="28">
        <f>Q110-(O110-N110)</f>
        <v>0.97299999999999998</v>
      </c>
      <c r="X110" s="1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5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55"/>
      <c r="FZ110" s="55"/>
      <c r="GA110" s="55"/>
      <c r="GB110" s="55"/>
      <c r="GC110" s="55"/>
      <c r="GD110" s="55"/>
      <c r="GE110" s="55"/>
      <c r="GF110" s="55"/>
      <c r="GG110" s="55"/>
      <c r="GH110" s="55"/>
      <c r="GI110" s="55"/>
      <c r="GJ110" s="55"/>
      <c r="GK110" s="55"/>
      <c r="GL110" s="55"/>
      <c r="GM110" s="55"/>
      <c r="GN110" s="55"/>
      <c r="GO110" s="55"/>
      <c r="GP110" s="55"/>
      <c r="GQ110" s="55"/>
      <c r="GR110" s="55"/>
      <c r="GS110" s="55"/>
      <c r="GT110" s="55"/>
      <c r="GU110" s="55"/>
      <c r="GV110" s="55"/>
      <c r="GW110" s="55"/>
      <c r="GX110" s="55"/>
      <c r="GY110" s="55"/>
      <c r="GZ110" s="55"/>
      <c r="HA110" s="55"/>
      <c r="HB110" s="55"/>
      <c r="HC110" s="55"/>
      <c r="HD110" s="55"/>
      <c r="HE110" s="55"/>
      <c r="HF110" s="55"/>
      <c r="HG110" s="55"/>
      <c r="HH110" s="55"/>
      <c r="HI110" s="55"/>
      <c r="HJ110" s="55"/>
      <c r="HK110" s="55"/>
      <c r="HL110" s="55"/>
      <c r="HM110" s="55"/>
      <c r="HN110" s="55"/>
      <c r="HO110" s="55"/>
      <c r="HP110" s="55"/>
      <c r="HQ110" s="55"/>
      <c r="HR110" s="55"/>
      <c r="HS110" s="55"/>
      <c r="HT110" s="55"/>
      <c r="HU110" s="55"/>
      <c r="HV110" s="55"/>
      <c r="HW110" s="55"/>
      <c r="HX110" s="55"/>
      <c r="HY110" s="55"/>
      <c r="HZ110" s="55"/>
      <c r="IA110" s="55"/>
      <c r="IB110" s="55"/>
      <c r="IC110" s="55"/>
      <c r="ID110" s="55"/>
      <c r="IE110" s="55"/>
      <c r="IF110" s="55"/>
      <c r="IG110" s="55"/>
      <c r="IH110" s="55"/>
      <c r="II110" s="55"/>
      <c r="IJ110" s="55"/>
      <c r="IK110" s="55"/>
      <c r="IL110" s="55"/>
      <c r="IM110" s="55"/>
      <c r="IN110" s="55"/>
      <c r="IO110" s="55"/>
      <c r="IP110" s="55"/>
      <c r="IQ110" s="55"/>
      <c r="IR110" s="55"/>
      <c r="IS110" s="55"/>
      <c r="IT110" s="55"/>
      <c r="IU110" s="55"/>
      <c r="IV110" s="55"/>
      <c r="IW110" s="55"/>
      <c r="IX110" s="55"/>
      <c r="IY110" s="55"/>
      <c r="IZ110" s="55"/>
      <c r="JA110" s="55"/>
      <c r="JB110" s="55"/>
    </row>
    <row r="111" spans="1:262" s="16" customFormat="1" ht="152.25" customHeight="1" x14ac:dyDescent="0.25">
      <c r="A111" s="10" t="s">
        <v>49</v>
      </c>
      <c r="B111" s="29"/>
      <c r="C111" s="47"/>
      <c r="D111" s="12"/>
      <c r="E111" s="12"/>
      <c r="F111" s="12">
        <v>35</v>
      </c>
      <c r="G111" s="18" t="s">
        <v>223</v>
      </c>
      <c r="H111" s="12" t="s">
        <v>61</v>
      </c>
      <c r="I111" s="12">
        <v>46.3</v>
      </c>
      <c r="J111" s="12">
        <v>16</v>
      </c>
      <c r="K111" s="12">
        <v>17.2</v>
      </c>
      <c r="L111" s="12">
        <v>0</v>
      </c>
      <c r="M111" s="12">
        <v>0</v>
      </c>
      <c r="N111" s="12">
        <v>0</v>
      </c>
      <c r="O111" s="14">
        <f>SUM(L111:N111)</f>
        <v>0</v>
      </c>
      <c r="P111" s="13" t="s">
        <v>230</v>
      </c>
      <c r="Q111" s="14">
        <f>MIN(C111:E111)</f>
        <v>0</v>
      </c>
      <c r="R111" s="12"/>
      <c r="S111" s="12"/>
      <c r="T111" s="12"/>
      <c r="U111" s="14"/>
      <c r="V111" s="14">
        <f>O111/K111*100</f>
        <v>0</v>
      </c>
      <c r="W111" s="28">
        <f>Q111-(O111-N111)</f>
        <v>0</v>
      </c>
      <c r="X111" s="1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5"/>
      <c r="ES111" s="55"/>
      <c r="ET111" s="55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55"/>
      <c r="FI111" s="55"/>
      <c r="FJ111" s="55"/>
      <c r="FK111" s="55"/>
      <c r="FL111" s="55"/>
      <c r="FM111" s="55"/>
      <c r="FN111" s="55"/>
      <c r="FO111" s="55"/>
      <c r="FP111" s="55"/>
      <c r="FQ111" s="55"/>
      <c r="FR111" s="55"/>
      <c r="FS111" s="55"/>
      <c r="FT111" s="55"/>
      <c r="FU111" s="55"/>
      <c r="FV111" s="55"/>
      <c r="FW111" s="55"/>
      <c r="FX111" s="55"/>
      <c r="FY111" s="55"/>
      <c r="FZ111" s="55"/>
      <c r="GA111" s="55"/>
      <c r="GB111" s="55"/>
      <c r="GC111" s="55"/>
      <c r="GD111" s="55"/>
      <c r="GE111" s="55"/>
      <c r="GF111" s="55"/>
      <c r="GG111" s="55"/>
      <c r="GH111" s="55"/>
      <c r="GI111" s="55"/>
      <c r="GJ111" s="55"/>
      <c r="GK111" s="55"/>
      <c r="GL111" s="55"/>
      <c r="GM111" s="55"/>
      <c r="GN111" s="55"/>
      <c r="GO111" s="55"/>
      <c r="GP111" s="55"/>
      <c r="GQ111" s="55"/>
      <c r="GR111" s="55"/>
      <c r="GS111" s="55"/>
      <c r="GT111" s="55"/>
      <c r="GU111" s="55"/>
      <c r="GV111" s="55"/>
      <c r="GW111" s="55"/>
      <c r="GX111" s="55"/>
      <c r="GY111" s="55"/>
      <c r="GZ111" s="55"/>
      <c r="HA111" s="55"/>
      <c r="HB111" s="55"/>
      <c r="HC111" s="55"/>
      <c r="HD111" s="55"/>
      <c r="HE111" s="55"/>
      <c r="HF111" s="55"/>
      <c r="HG111" s="55"/>
      <c r="HH111" s="55"/>
      <c r="HI111" s="55"/>
      <c r="HJ111" s="55"/>
      <c r="HK111" s="55"/>
      <c r="HL111" s="55"/>
      <c r="HM111" s="55"/>
      <c r="HN111" s="55"/>
      <c r="HO111" s="55"/>
      <c r="HP111" s="55"/>
      <c r="HQ111" s="55"/>
      <c r="HR111" s="55"/>
      <c r="HS111" s="55"/>
      <c r="HT111" s="55"/>
      <c r="HU111" s="55"/>
      <c r="HV111" s="55"/>
      <c r="HW111" s="55"/>
      <c r="HX111" s="55"/>
      <c r="HY111" s="55"/>
      <c r="HZ111" s="55"/>
      <c r="IA111" s="55"/>
      <c r="IB111" s="55"/>
      <c r="IC111" s="55"/>
      <c r="ID111" s="55"/>
      <c r="IE111" s="55"/>
      <c r="IF111" s="55"/>
      <c r="IG111" s="55"/>
      <c r="IH111" s="55"/>
      <c r="II111" s="55"/>
      <c r="IJ111" s="55"/>
      <c r="IK111" s="55"/>
      <c r="IL111" s="55"/>
      <c r="IM111" s="55"/>
      <c r="IN111" s="55"/>
      <c r="IO111" s="55"/>
      <c r="IP111" s="55"/>
      <c r="IQ111" s="55"/>
      <c r="IR111" s="55"/>
      <c r="IS111" s="55"/>
      <c r="IT111" s="55"/>
      <c r="IU111" s="55"/>
      <c r="IV111" s="55"/>
      <c r="IW111" s="55"/>
      <c r="IX111" s="55"/>
      <c r="IY111" s="55"/>
      <c r="IZ111" s="55"/>
      <c r="JA111" s="55"/>
      <c r="JB111" s="55"/>
    </row>
    <row r="112" spans="1:262" s="2" customFormat="1" ht="34.5" customHeight="1" x14ac:dyDescent="0.25">
      <c r="A112" s="69" t="s">
        <v>233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1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  <c r="IJ112" s="52"/>
      <c r="IK112" s="52"/>
      <c r="IL112" s="52"/>
      <c r="IM112" s="52"/>
      <c r="IN112" s="52"/>
      <c r="IO112" s="52"/>
      <c r="IP112" s="52"/>
      <c r="IQ112" s="52"/>
      <c r="IR112" s="52"/>
      <c r="IS112" s="52"/>
      <c r="IT112" s="52"/>
      <c r="IU112" s="52"/>
      <c r="IV112" s="52"/>
      <c r="IW112" s="52"/>
      <c r="IX112" s="52"/>
      <c r="IY112" s="52"/>
      <c r="IZ112" s="52"/>
      <c r="JA112" s="52"/>
      <c r="JB112" s="52"/>
    </row>
    <row r="113" spans="1:262" s="16" customFormat="1" ht="125.25" customHeight="1" x14ac:dyDescent="0.25">
      <c r="A113" s="10" t="s">
        <v>25</v>
      </c>
      <c r="B113" s="11" t="s">
        <v>234</v>
      </c>
      <c r="C113" s="12"/>
      <c r="D113" s="12"/>
      <c r="E113" s="12"/>
      <c r="F113" s="12">
        <v>35</v>
      </c>
      <c r="G113" s="12"/>
      <c r="H113" s="12" t="s">
        <v>96</v>
      </c>
      <c r="I113" s="12" t="s">
        <v>240</v>
      </c>
      <c r="J113" s="12">
        <v>16</v>
      </c>
      <c r="K113" s="12">
        <v>17.2</v>
      </c>
      <c r="L113" s="12">
        <f>SUM(L114:L115)</f>
        <v>0.36</v>
      </c>
      <c r="M113" s="12">
        <f>SUM(M114:M115)</f>
        <v>0</v>
      </c>
      <c r="N113" s="12">
        <f>SUM(N114:N115)</f>
        <v>0</v>
      </c>
      <c r="O113" s="12">
        <f>SUM(O114:O115)</f>
        <v>0.36</v>
      </c>
      <c r="P113" s="12" t="s">
        <v>629</v>
      </c>
      <c r="Q113" s="12"/>
      <c r="R113" s="12"/>
      <c r="S113" s="12"/>
      <c r="T113" s="12"/>
      <c r="U113" s="12"/>
      <c r="V113" s="62">
        <f>O113/K113*100</f>
        <v>2.0930232558139537</v>
      </c>
      <c r="W113" s="12">
        <f>SUM(W114:W115)</f>
        <v>1.2400000000000002</v>
      </c>
      <c r="X113" s="1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  <c r="EO113" s="55"/>
      <c r="EP113" s="55"/>
      <c r="EQ113" s="55"/>
      <c r="ER113" s="55"/>
      <c r="ES113" s="55"/>
      <c r="ET113" s="55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55"/>
      <c r="FK113" s="55"/>
      <c r="FL113" s="55"/>
      <c r="FM113" s="55"/>
      <c r="FN113" s="55"/>
      <c r="FO113" s="55"/>
      <c r="FP113" s="55"/>
      <c r="FQ113" s="55"/>
      <c r="FR113" s="55"/>
      <c r="FS113" s="55"/>
      <c r="FT113" s="55"/>
      <c r="FU113" s="55"/>
      <c r="FV113" s="55"/>
      <c r="FW113" s="55"/>
      <c r="FX113" s="55"/>
      <c r="FY113" s="55"/>
      <c r="FZ113" s="55"/>
      <c r="GA113" s="55"/>
      <c r="GB113" s="55"/>
      <c r="GC113" s="55"/>
      <c r="GD113" s="55"/>
      <c r="GE113" s="55"/>
      <c r="GF113" s="55"/>
      <c r="GG113" s="55"/>
      <c r="GH113" s="55"/>
      <c r="GI113" s="55"/>
      <c r="GJ113" s="55"/>
      <c r="GK113" s="55"/>
      <c r="GL113" s="55"/>
      <c r="GM113" s="55"/>
      <c r="GN113" s="55"/>
      <c r="GO113" s="55"/>
      <c r="GP113" s="55"/>
      <c r="GQ113" s="55"/>
      <c r="GR113" s="55"/>
      <c r="GS113" s="55"/>
      <c r="GT113" s="55"/>
      <c r="GU113" s="55"/>
      <c r="GV113" s="55"/>
      <c r="GW113" s="55"/>
      <c r="GX113" s="55"/>
      <c r="GY113" s="55"/>
      <c r="GZ113" s="55"/>
      <c r="HA113" s="55"/>
      <c r="HB113" s="55"/>
      <c r="HC113" s="55"/>
      <c r="HD113" s="55"/>
      <c r="HE113" s="55"/>
      <c r="HF113" s="55"/>
      <c r="HG113" s="55"/>
      <c r="HH113" s="55"/>
      <c r="HI113" s="55"/>
      <c r="HJ113" s="55"/>
      <c r="HK113" s="55"/>
      <c r="HL113" s="55"/>
      <c r="HM113" s="55"/>
      <c r="HN113" s="55"/>
      <c r="HO113" s="55"/>
      <c r="HP113" s="55"/>
      <c r="HQ113" s="55"/>
      <c r="HR113" s="55"/>
      <c r="HS113" s="55"/>
      <c r="HT113" s="55"/>
      <c r="HU113" s="55"/>
      <c r="HV113" s="55"/>
      <c r="HW113" s="55"/>
      <c r="HX113" s="55"/>
      <c r="HY113" s="55"/>
      <c r="HZ113" s="55"/>
      <c r="IA113" s="55"/>
      <c r="IB113" s="55"/>
      <c r="IC113" s="55"/>
      <c r="ID113" s="55"/>
      <c r="IE113" s="55"/>
      <c r="IF113" s="55"/>
      <c r="IG113" s="55"/>
      <c r="IH113" s="55"/>
      <c r="II113" s="55"/>
      <c r="IJ113" s="55"/>
      <c r="IK113" s="55"/>
      <c r="IL113" s="55"/>
      <c r="IM113" s="55"/>
      <c r="IN113" s="55"/>
      <c r="IO113" s="55"/>
      <c r="IP113" s="55"/>
      <c r="IQ113" s="55"/>
      <c r="IR113" s="55"/>
      <c r="IS113" s="55"/>
      <c r="IT113" s="55"/>
      <c r="IU113" s="55"/>
      <c r="IV113" s="55"/>
      <c r="IW113" s="55"/>
      <c r="IX113" s="55"/>
      <c r="IY113" s="55"/>
      <c r="IZ113" s="55"/>
      <c r="JA113" s="55"/>
      <c r="JB113" s="55"/>
    </row>
    <row r="114" spans="1:262" s="16" customFormat="1" ht="48.75" customHeight="1" x14ac:dyDescent="0.25">
      <c r="A114" s="10" t="s">
        <v>26</v>
      </c>
      <c r="B114" s="29" t="s">
        <v>235</v>
      </c>
      <c r="C114" s="12">
        <v>1.6</v>
      </c>
      <c r="D114" s="12"/>
      <c r="E114" s="12"/>
      <c r="F114" s="12">
        <v>35</v>
      </c>
      <c r="G114" s="18" t="s">
        <v>237</v>
      </c>
      <c r="H114" s="12" t="s">
        <v>96</v>
      </c>
      <c r="I114" s="12" t="s">
        <v>238</v>
      </c>
      <c r="J114" s="12">
        <v>16</v>
      </c>
      <c r="K114" s="12">
        <v>17.2</v>
      </c>
      <c r="L114" s="12">
        <v>0.36</v>
      </c>
      <c r="M114" s="12">
        <v>0</v>
      </c>
      <c r="N114" s="12">
        <v>0</v>
      </c>
      <c r="O114" s="14">
        <f>SUM(L114:N114)</f>
        <v>0.36</v>
      </c>
      <c r="P114" s="44" t="s">
        <v>628</v>
      </c>
      <c r="Q114" s="14">
        <f>MIN(C114:E114)</f>
        <v>1.6</v>
      </c>
      <c r="R114" s="12"/>
      <c r="S114" s="12"/>
      <c r="T114" s="12"/>
      <c r="U114" s="14">
        <f>((O114-N114)/Q114)*100</f>
        <v>22.499999999999996</v>
      </c>
      <c r="V114" s="62">
        <f>O114/K114*100+V115</f>
        <v>2.0930232558139537</v>
      </c>
      <c r="W114" s="28">
        <f>Q114-(O114-N114)</f>
        <v>1.2400000000000002</v>
      </c>
      <c r="X114" s="1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5"/>
      <c r="ES114" s="55"/>
      <c r="ET114" s="55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55"/>
      <c r="FU114" s="55"/>
      <c r="FV114" s="55"/>
      <c r="FW114" s="55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55"/>
      <c r="HQ114" s="55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/>
      <c r="IC114" s="55"/>
      <c r="ID114" s="55"/>
      <c r="IE114" s="55"/>
      <c r="IF114" s="55"/>
      <c r="IG114" s="55"/>
      <c r="IH114" s="55"/>
      <c r="II114" s="55"/>
      <c r="IJ114" s="55"/>
      <c r="IK114" s="55"/>
      <c r="IL114" s="55"/>
      <c r="IM114" s="55"/>
      <c r="IN114" s="55"/>
      <c r="IO114" s="55"/>
      <c r="IP114" s="55"/>
      <c r="IQ114" s="55"/>
      <c r="IR114" s="55"/>
      <c r="IS114" s="55"/>
      <c r="IT114" s="55"/>
      <c r="IU114" s="55"/>
      <c r="IV114" s="55"/>
      <c r="IW114" s="55"/>
      <c r="IX114" s="55"/>
      <c r="IY114" s="55"/>
      <c r="IZ114" s="55"/>
      <c r="JA114" s="55"/>
      <c r="JB114" s="55"/>
    </row>
    <row r="115" spans="1:262" s="16" customFormat="1" ht="106.5" customHeight="1" x14ac:dyDescent="0.25">
      <c r="A115" s="10" t="s">
        <v>27</v>
      </c>
      <c r="B115" s="29"/>
      <c r="C115" s="12"/>
      <c r="D115" s="47"/>
      <c r="E115" s="12"/>
      <c r="F115" s="12">
        <v>35</v>
      </c>
      <c r="G115" s="18" t="s">
        <v>236</v>
      </c>
      <c r="H115" s="12" t="s">
        <v>96</v>
      </c>
      <c r="I115" s="47" t="s">
        <v>239</v>
      </c>
      <c r="J115" s="47" t="s">
        <v>241</v>
      </c>
      <c r="K115" s="12">
        <v>17.2</v>
      </c>
      <c r="L115" s="12">
        <v>0</v>
      </c>
      <c r="M115" s="12">
        <v>0</v>
      </c>
      <c r="N115" s="12">
        <v>0</v>
      </c>
      <c r="O115" s="14">
        <f>SUM(L115:N115)</f>
        <v>0</v>
      </c>
      <c r="P115" s="13" t="s">
        <v>250</v>
      </c>
      <c r="Q115" s="14">
        <f>MIN(C115:E115)</f>
        <v>0</v>
      </c>
      <c r="R115" s="12"/>
      <c r="S115" s="12"/>
      <c r="T115" s="12"/>
      <c r="U115" s="14"/>
      <c r="V115" s="14">
        <f>O115/K115*100</f>
        <v>0</v>
      </c>
      <c r="W115" s="28">
        <f>Q115-(O115-N115)</f>
        <v>0</v>
      </c>
      <c r="X115" s="1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55"/>
      <c r="HK115" s="55"/>
      <c r="HL115" s="55"/>
      <c r="HM115" s="55"/>
      <c r="HN115" s="55"/>
      <c r="HO115" s="55"/>
      <c r="HP115" s="55"/>
      <c r="HQ115" s="55"/>
      <c r="HR115" s="55"/>
      <c r="HS115" s="55"/>
      <c r="HT115" s="55"/>
      <c r="HU115" s="55"/>
      <c r="HV115" s="55"/>
      <c r="HW115" s="55"/>
      <c r="HX115" s="55"/>
      <c r="HY115" s="55"/>
      <c r="HZ115" s="55"/>
      <c r="IA115" s="55"/>
      <c r="IB115" s="55"/>
      <c r="IC115" s="55"/>
      <c r="ID115" s="55"/>
      <c r="IE115" s="55"/>
      <c r="IF115" s="55"/>
      <c r="IG115" s="55"/>
      <c r="IH115" s="55"/>
      <c r="II115" s="55"/>
      <c r="IJ115" s="55"/>
      <c r="IK115" s="55"/>
      <c r="IL115" s="55"/>
      <c r="IM115" s="55"/>
      <c r="IN115" s="55"/>
      <c r="IO115" s="55"/>
      <c r="IP115" s="55"/>
      <c r="IQ115" s="55"/>
      <c r="IR115" s="55"/>
      <c r="IS115" s="55"/>
      <c r="IT115" s="55"/>
      <c r="IU115" s="55"/>
      <c r="IV115" s="55"/>
      <c r="IW115" s="55"/>
      <c r="IX115" s="55"/>
      <c r="IY115" s="55"/>
      <c r="IZ115" s="55"/>
      <c r="JA115" s="55"/>
      <c r="JB115" s="55"/>
    </row>
    <row r="116" spans="1:262" s="2" customFormat="1" ht="34.5" customHeight="1" x14ac:dyDescent="0.25">
      <c r="A116" s="69" t="s">
        <v>630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1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  <c r="IJ116" s="52"/>
      <c r="IK116" s="52"/>
      <c r="IL116" s="52"/>
      <c r="IM116" s="52"/>
      <c r="IN116" s="52"/>
      <c r="IO116" s="52"/>
      <c r="IP116" s="52"/>
      <c r="IQ116" s="52"/>
      <c r="IR116" s="52"/>
      <c r="IS116" s="52"/>
      <c r="IT116" s="52"/>
      <c r="IU116" s="52"/>
      <c r="IV116" s="52"/>
      <c r="IW116" s="52"/>
      <c r="IX116" s="52"/>
      <c r="IY116" s="52"/>
      <c r="IZ116" s="52"/>
      <c r="JA116" s="52"/>
      <c r="JB116" s="52"/>
    </row>
    <row r="117" spans="1:262" s="16" customFormat="1" ht="106.5" customHeight="1" x14ac:dyDescent="0.25">
      <c r="A117" s="10" t="s">
        <v>25</v>
      </c>
      <c r="B117" s="11" t="s">
        <v>631</v>
      </c>
      <c r="C117" s="12"/>
      <c r="D117" s="12"/>
      <c r="E117" s="12"/>
      <c r="F117" s="12">
        <v>35</v>
      </c>
      <c r="G117" s="12"/>
      <c r="H117" s="12" t="s">
        <v>84</v>
      </c>
      <c r="I117" s="12" t="s">
        <v>251</v>
      </c>
      <c r="J117" s="12">
        <v>12.7</v>
      </c>
      <c r="K117" s="12">
        <v>13.6</v>
      </c>
      <c r="L117" s="12">
        <f>SUM(L118:L121)</f>
        <v>0.65</v>
      </c>
      <c r="M117" s="12">
        <f>SUM(M118:M121)</f>
        <v>0.107</v>
      </c>
      <c r="N117" s="12">
        <f>SUM(N118:N121)</f>
        <v>0</v>
      </c>
      <c r="O117" s="12">
        <f>SUM(O118:O121)</f>
        <v>0.75700000000000012</v>
      </c>
      <c r="P117" s="13" t="s">
        <v>598</v>
      </c>
      <c r="Q117" s="12"/>
      <c r="R117" s="12"/>
      <c r="S117" s="12"/>
      <c r="T117" s="12"/>
      <c r="U117" s="12"/>
      <c r="V117" s="62">
        <f>O117/K117*100</f>
        <v>5.5661764705882364</v>
      </c>
      <c r="W117" s="12">
        <f>SUM(W118:W121)</f>
        <v>3.7429999999999999</v>
      </c>
      <c r="X117" s="1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  <c r="HG117" s="55"/>
      <c r="HH117" s="55"/>
      <c r="HI117" s="55"/>
      <c r="HJ117" s="55"/>
      <c r="HK117" s="55"/>
      <c r="HL117" s="55"/>
      <c r="HM117" s="55"/>
      <c r="HN117" s="55"/>
      <c r="HO117" s="55"/>
      <c r="HP117" s="55"/>
      <c r="HQ117" s="55"/>
      <c r="HR117" s="55"/>
      <c r="HS117" s="55"/>
      <c r="HT117" s="55"/>
      <c r="HU117" s="55"/>
      <c r="HV117" s="55"/>
      <c r="HW117" s="55"/>
      <c r="HX117" s="55"/>
      <c r="HY117" s="55"/>
      <c r="HZ117" s="55"/>
      <c r="IA117" s="55"/>
      <c r="IB117" s="55"/>
      <c r="IC117" s="55"/>
      <c r="ID117" s="55"/>
      <c r="IE117" s="55"/>
      <c r="IF117" s="55"/>
      <c r="IG117" s="55"/>
      <c r="IH117" s="55"/>
      <c r="II117" s="55"/>
      <c r="IJ117" s="55"/>
      <c r="IK117" s="55"/>
      <c r="IL117" s="55"/>
      <c r="IM117" s="55"/>
      <c r="IN117" s="55"/>
      <c r="IO117" s="55"/>
      <c r="IP117" s="55"/>
      <c r="IQ117" s="55"/>
      <c r="IR117" s="55"/>
      <c r="IS117" s="55"/>
      <c r="IT117" s="55"/>
      <c r="IU117" s="55"/>
      <c r="IV117" s="55"/>
      <c r="IW117" s="55"/>
      <c r="IX117" s="55"/>
      <c r="IY117" s="55"/>
      <c r="IZ117" s="55"/>
      <c r="JA117" s="55"/>
      <c r="JB117" s="55"/>
    </row>
    <row r="118" spans="1:262" s="16" customFormat="1" ht="120.75" customHeight="1" x14ac:dyDescent="0.25">
      <c r="A118" s="10" t="s">
        <v>26</v>
      </c>
      <c r="B118" s="29" t="s">
        <v>242</v>
      </c>
      <c r="C118" s="12">
        <v>1</v>
      </c>
      <c r="D118" s="12">
        <v>1</v>
      </c>
      <c r="E118" s="12"/>
      <c r="F118" s="12">
        <v>35</v>
      </c>
      <c r="G118" s="18" t="s">
        <v>246</v>
      </c>
      <c r="H118" s="12" t="s">
        <v>206</v>
      </c>
      <c r="I118" s="12">
        <v>24.8</v>
      </c>
      <c r="J118" s="12">
        <v>12.7</v>
      </c>
      <c r="K118" s="12">
        <v>13.6</v>
      </c>
      <c r="L118" s="12">
        <v>0.4</v>
      </c>
      <c r="M118" s="12">
        <v>1.0999999999999999E-2</v>
      </c>
      <c r="N118" s="12">
        <v>0</v>
      </c>
      <c r="O118" s="14">
        <f>SUM(L118:N118)</f>
        <v>0.41100000000000003</v>
      </c>
      <c r="P118" s="13" t="s">
        <v>252</v>
      </c>
      <c r="Q118" s="14">
        <f>MIN(C118:E118)</f>
        <v>1</v>
      </c>
      <c r="R118" s="12"/>
      <c r="S118" s="12"/>
      <c r="T118" s="12"/>
      <c r="U118" s="14">
        <f>((O118-N118)/Q118)*100</f>
        <v>41.1</v>
      </c>
      <c r="V118" s="62">
        <f>O118/K118*100+V119</f>
        <v>5.5661764705882355</v>
      </c>
      <c r="W118" s="28">
        <f>Q118-(O118-N118)</f>
        <v>0.58899999999999997</v>
      </c>
      <c r="X118" s="1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  <c r="IJ118" s="55"/>
      <c r="IK118" s="55"/>
      <c r="IL118" s="55"/>
      <c r="IM118" s="55"/>
      <c r="IN118" s="55"/>
      <c r="IO118" s="55"/>
      <c r="IP118" s="55"/>
      <c r="IQ118" s="55"/>
      <c r="IR118" s="55"/>
      <c r="IS118" s="55"/>
      <c r="IT118" s="55"/>
      <c r="IU118" s="55"/>
      <c r="IV118" s="55"/>
      <c r="IW118" s="55"/>
      <c r="IX118" s="55"/>
      <c r="IY118" s="55"/>
      <c r="IZ118" s="55"/>
      <c r="JA118" s="55"/>
      <c r="JB118" s="55"/>
    </row>
    <row r="119" spans="1:262" s="16" customFormat="1" ht="60.75" customHeight="1" x14ac:dyDescent="0.25">
      <c r="A119" s="10" t="s">
        <v>27</v>
      </c>
      <c r="B119" s="29" t="s">
        <v>243</v>
      </c>
      <c r="C119" s="12">
        <v>1</v>
      </c>
      <c r="D119" s="47" t="s">
        <v>210</v>
      </c>
      <c r="E119" s="12"/>
      <c r="F119" s="12">
        <v>35</v>
      </c>
      <c r="G119" s="12" t="s">
        <v>247</v>
      </c>
      <c r="H119" s="12" t="s">
        <v>206</v>
      </c>
      <c r="I119" s="12">
        <v>15.7</v>
      </c>
      <c r="J119" s="47" t="s">
        <v>207</v>
      </c>
      <c r="K119" s="12">
        <v>13.6</v>
      </c>
      <c r="L119" s="12">
        <v>7.0000000000000007E-2</v>
      </c>
      <c r="M119" s="12">
        <v>1.7999999999999999E-2</v>
      </c>
      <c r="N119" s="12">
        <v>0</v>
      </c>
      <c r="O119" s="14">
        <f>SUM(L119:N119)</f>
        <v>8.8000000000000009E-2</v>
      </c>
      <c r="P119" s="13" t="s">
        <v>599</v>
      </c>
      <c r="Q119" s="14">
        <f>MIN(C119:E119)</f>
        <v>1</v>
      </c>
      <c r="R119" s="12"/>
      <c r="S119" s="12"/>
      <c r="T119" s="12"/>
      <c r="U119" s="14">
        <f>((O119-N119)/Q119)*100</f>
        <v>8.8000000000000007</v>
      </c>
      <c r="V119" s="62">
        <f>O119/K119*100+V120</f>
        <v>2.5441176470588234</v>
      </c>
      <c r="W119" s="28">
        <f>Q119-(O119-N119)</f>
        <v>0.91200000000000003</v>
      </c>
      <c r="X119" s="1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  <c r="HG119" s="55"/>
      <c r="HH119" s="55"/>
      <c r="HI119" s="55"/>
      <c r="HJ119" s="55"/>
      <c r="HK119" s="55"/>
      <c r="HL119" s="55"/>
      <c r="HM119" s="55"/>
      <c r="HN119" s="55"/>
      <c r="HO119" s="55"/>
      <c r="HP119" s="55"/>
      <c r="HQ119" s="55"/>
      <c r="HR119" s="55"/>
      <c r="HS119" s="55"/>
      <c r="HT119" s="55"/>
      <c r="HU119" s="55"/>
      <c r="HV119" s="55"/>
      <c r="HW119" s="55"/>
      <c r="HX119" s="55"/>
      <c r="HY119" s="55"/>
      <c r="HZ119" s="55"/>
      <c r="IA119" s="55"/>
      <c r="IB119" s="55"/>
      <c r="IC119" s="55"/>
      <c r="ID119" s="55"/>
      <c r="IE119" s="55"/>
      <c r="IF119" s="55"/>
      <c r="IG119" s="55"/>
      <c r="IH119" s="55"/>
      <c r="II119" s="55"/>
      <c r="IJ119" s="55"/>
      <c r="IK119" s="55"/>
      <c r="IL119" s="55"/>
      <c r="IM119" s="55"/>
      <c r="IN119" s="55"/>
      <c r="IO119" s="55"/>
      <c r="IP119" s="55"/>
      <c r="IQ119" s="55"/>
      <c r="IR119" s="55"/>
      <c r="IS119" s="55"/>
      <c r="IT119" s="55"/>
      <c r="IU119" s="55"/>
      <c r="IV119" s="55"/>
      <c r="IW119" s="55"/>
      <c r="IX119" s="55"/>
      <c r="IY119" s="55"/>
      <c r="IZ119" s="55"/>
      <c r="JA119" s="55"/>
      <c r="JB119" s="55"/>
    </row>
    <row r="120" spans="1:262" s="16" customFormat="1" ht="110.25" customHeight="1" x14ac:dyDescent="0.25">
      <c r="A120" s="10" t="s">
        <v>28</v>
      </c>
      <c r="B120" s="29" t="s">
        <v>244</v>
      </c>
      <c r="C120" s="12">
        <v>2.5</v>
      </c>
      <c r="D120" s="12">
        <v>2.5</v>
      </c>
      <c r="E120" s="12"/>
      <c r="F120" s="12">
        <v>35</v>
      </c>
      <c r="G120" s="12" t="s">
        <v>248</v>
      </c>
      <c r="H120" s="12" t="s">
        <v>206</v>
      </c>
      <c r="I120" s="12">
        <v>12.7</v>
      </c>
      <c r="J120" s="47" t="s">
        <v>207</v>
      </c>
      <c r="K120" s="12">
        <v>13.6</v>
      </c>
      <c r="L120" s="12">
        <v>0.18</v>
      </c>
      <c r="M120" s="12">
        <v>7.8E-2</v>
      </c>
      <c r="N120" s="12">
        <v>0</v>
      </c>
      <c r="O120" s="14">
        <f>SUM(L120:N120)</f>
        <v>0.25800000000000001</v>
      </c>
      <c r="P120" s="12" t="s">
        <v>600</v>
      </c>
      <c r="Q120" s="14">
        <f>MIN(C120:E120)</f>
        <v>2.5</v>
      </c>
      <c r="R120" s="12"/>
      <c r="S120" s="12"/>
      <c r="T120" s="12"/>
      <c r="U120" s="14">
        <f>((O120-N120)/Q120)*100</f>
        <v>10.32</v>
      </c>
      <c r="V120" s="62">
        <f>O120/K120*100+V121</f>
        <v>1.8970588235294117</v>
      </c>
      <c r="W120" s="28">
        <f>Q120-(O120-N120)</f>
        <v>2.242</v>
      </c>
      <c r="X120" s="1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55"/>
      <c r="HK120" s="55"/>
      <c r="HL120" s="55"/>
      <c r="HM120" s="55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55"/>
      <c r="HY120" s="55"/>
      <c r="HZ120" s="55"/>
      <c r="IA120" s="55"/>
      <c r="IB120" s="55"/>
      <c r="IC120" s="55"/>
      <c r="ID120" s="55"/>
      <c r="IE120" s="55"/>
      <c r="IF120" s="55"/>
      <c r="IG120" s="55"/>
      <c r="IH120" s="55"/>
      <c r="II120" s="55"/>
      <c r="IJ120" s="55"/>
      <c r="IK120" s="55"/>
      <c r="IL120" s="55"/>
      <c r="IM120" s="55"/>
      <c r="IN120" s="55"/>
      <c r="IO120" s="55"/>
      <c r="IP120" s="55"/>
      <c r="IQ120" s="55"/>
      <c r="IR120" s="55"/>
      <c r="IS120" s="55"/>
      <c r="IT120" s="55"/>
      <c r="IU120" s="55"/>
      <c r="IV120" s="55"/>
      <c r="IW120" s="55"/>
      <c r="IX120" s="55"/>
      <c r="IY120" s="55"/>
      <c r="IZ120" s="55"/>
      <c r="JA120" s="55"/>
      <c r="JB120" s="55"/>
    </row>
    <row r="121" spans="1:262" s="16" customFormat="1" ht="122.25" customHeight="1" x14ac:dyDescent="0.25">
      <c r="A121" s="10" t="s">
        <v>49</v>
      </c>
      <c r="B121" s="29"/>
      <c r="C121" s="47"/>
      <c r="D121" s="12"/>
      <c r="E121" s="12"/>
      <c r="F121" s="12">
        <v>35</v>
      </c>
      <c r="G121" s="18" t="s">
        <v>245</v>
      </c>
      <c r="H121" s="12" t="s">
        <v>61</v>
      </c>
      <c r="I121" s="12">
        <v>29</v>
      </c>
      <c r="J121" s="12">
        <v>16</v>
      </c>
      <c r="K121" s="12">
        <v>17.2</v>
      </c>
      <c r="L121" s="12"/>
      <c r="M121" s="12"/>
      <c r="N121" s="12">
        <v>0</v>
      </c>
      <c r="O121" s="14">
        <f>SUM(L121:N121)</f>
        <v>0</v>
      </c>
      <c r="P121" s="13" t="s">
        <v>249</v>
      </c>
      <c r="Q121" s="14">
        <f>MIN(C121:E121)</f>
        <v>0</v>
      </c>
      <c r="R121" s="12"/>
      <c r="S121" s="12"/>
      <c r="T121" s="12"/>
      <c r="U121" s="14"/>
      <c r="V121" s="14">
        <f>O121/K121*100</f>
        <v>0</v>
      </c>
      <c r="W121" s="28">
        <f>Q121-(O121-N121)</f>
        <v>0</v>
      </c>
      <c r="X121" s="1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  <c r="HG121" s="55"/>
      <c r="HH121" s="55"/>
      <c r="HI121" s="55"/>
      <c r="HJ121" s="55"/>
      <c r="HK121" s="55"/>
      <c r="HL121" s="55"/>
      <c r="HM121" s="55"/>
      <c r="HN121" s="55"/>
      <c r="HO121" s="55"/>
      <c r="HP121" s="55"/>
      <c r="HQ121" s="55"/>
      <c r="HR121" s="55"/>
      <c r="HS121" s="55"/>
      <c r="HT121" s="55"/>
      <c r="HU121" s="55"/>
      <c r="HV121" s="55"/>
      <c r="HW121" s="55"/>
      <c r="HX121" s="55"/>
      <c r="HY121" s="55"/>
      <c r="HZ121" s="55"/>
      <c r="IA121" s="55"/>
      <c r="IB121" s="55"/>
      <c r="IC121" s="55"/>
      <c r="ID121" s="55"/>
      <c r="IE121" s="55"/>
      <c r="IF121" s="55"/>
      <c r="IG121" s="55"/>
      <c r="IH121" s="55"/>
      <c r="II121" s="55"/>
      <c r="IJ121" s="55"/>
      <c r="IK121" s="55"/>
      <c r="IL121" s="55"/>
      <c r="IM121" s="55"/>
      <c r="IN121" s="55"/>
      <c r="IO121" s="55"/>
      <c r="IP121" s="55"/>
      <c r="IQ121" s="55"/>
      <c r="IR121" s="55"/>
      <c r="IS121" s="55"/>
      <c r="IT121" s="55"/>
      <c r="IU121" s="55"/>
      <c r="IV121" s="55"/>
      <c r="IW121" s="55"/>
      <c r="IX121" s="55"/>
      <c r="IY121" s="55"/>
      <c r="IZ121" s="55"/>
      <c r="JA121" s="55"/>
      <c r="JB121" s="55"/>
    </row>
    <row r="122" spans="1:262" s="2" customFormat="1" ht="34.5" customHeight="1" x14ac:dyDescent="0.25">
      <c r="A122" s="69" t="s">
        <v>632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1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  <c r="GB122" s="52"/>
      <c r="GC122" s="52"/>
      <c r="GD122" s="52"/>
      <c r="GE122" s="52"/>
      <c r="GF122" s="52"/>
      <c r="GG122" s="52"/>
      <c r="GH122" s="52"/>
      <c r="GI122" s="52"/>
      <c r="GJ122" s="52"/>
      <c r="GK122" s="52"/>
      <c r="GL122" s="52"/>
      <c r="GM122" s="52"/>
      <c r="GN122" s="52"/>
      <c r="GO122" s="52"/>
      <c r="GP122" s="52"/>
      <c r="GQ122" s="52"/>
      <c r="GR122" s="52"/>
      <c r="GS122" s="52"/>
      <c r="GT122" s="52"/>
      <c r="GU122" s="52"/>
      <c r="GV122" s="52"/>
      <c r="GW122" s="52"/>
      <c r="GX122" s="52"/>
      <c r="GY122" s="52"/>
      <c r="GZ122" s="52"/>
      <c r="HA122" s="52"/>
      <c r="HB122" s="52"/>
      <c r="HC122" s="52"/>
      <c r="HD122" s="52"/>
      <c r="HE122" s="52"/>
      <c r="HF122" s="52"/>
      <c r="HG122" s="52"/>
      <c r="HH122" s="52"/>
      <c r="HI122" s="52"/>
      <c r="HJ122" s="52"/>
      <c r="HK122" s="52"/>
      <c r="HL122" s="52"/>
      <c r="HM122" s="52"/>
      <c r="HN122" s="52"/>
      <c r="HO122" s="52"/>
      <c r="HP122" s="52"/>
      <c r="HQ122" s="52"/>
      <c r="HR122" s="52"/>
      <c r="HS122" s="52"/>
      <c r="HT122" s="52"/>
      <c r="HU122" s="52"/>
      <c r="HV122" s="52"/>
      <c r="HW122" s="52"/>
      <c r="HX122" s="52"/>
      <c r="HY122" s="52"/>
      <c r="HZ122" s="52"/>
      <c r="IA122" s="52"/>
      <c r="IB122" s="52"/>
      <c r="IC122" s="52"/>
      <c r="ID122" s="52"/>
      <c r="IE122" s="52"/>
      <c r="IF122" s="52"/>
      <c r="IG122" s="52"/>
      <c r="IH122" s="52"/>
      <c r="II122" s="52"/>
      <c r="IJ122" s="52"/>
      <c r="IK122" s="52"/>
      <c r="IL122" s="52"/>
      <c r="IM122" s="52"/>
      <c r="IN122" s="52"/>
      <c r="IO122" s="52"/>
      <c r="IP122" s="52"/>
      <c r="IQ122" s="52"/>
      <c r="IR122" s="52"/>
      <c r="IS122" s="52"/>
      <c r="IT122" s="52"/>
      <c r="IU122" s="52"/>
      <c r="IV122" s="52"/>
      <c r="IW122" s="52"/>
      <c r="IX122" s="52"/>
      <c r="IY122" s="52"/>
      <c r="IZ122" s="52"/>
      <c r="JA122" s="52"/>
      <c r="JB122" s="52"/>
    </row>
    <row r="123" spans="1:262" s="16" customFormat="1" ht="106.5" customHeight="1" x14ac:dyDescent="0.25">
      <c r="A123" s="10" t="s">
        <v>25</v>
      </c>
      <c r="B123" s="11" t="s">
        <v>257</v>
      </c>
      <c r="C123" s="12"/>
      <c r="D123" s="12"/>
      <c r="E123" s="12"/>
      <c r="F123" s="12">
        <v>35</v>
      </c>
      <c r="G123" s="12"/>
      <c r="H123" s="12" t="s">
        <v>137</v>
      </c>
      <c r="I123" s="12" t="s">
        <v>272</v>
      </c>
      <c r="J123" s="12">
        <v>12.7</v>
      </c>
      <c r="K123" s="12">
        <v>13.6</v>
      </c>
      <c r="L123" s="12">
        <f>SUM(L124:L129)</f>
        <v>0.6</v>
      </c>
      <c r="M123" s="12">
        <f>SUM(M124:M129)</f>
        <v>0.15620000000000001</v>
      </c>
      <c r="N123" s="12">
        <f>SUM(N124:N129)</f>
        <v>0</v>
      </c>
      <c r="O123" s="12">
        <f>SUM(O124:O129)</f>
        <v>0.75619999999999998</v>
      </c>
      <c r="P123" s="13" t="s">
        <v>273</v>
      </c>
      <c r="Q123" s="12"/>
      <c r="R123" s="12"/>
      <c r="S123" s="12"/>
      <c r="T123" s="12"/>
      <c r="U123" s="12"/>
      <c r="V123" s="62">
        <f>O123/K123*100</f>
        <v>5.5602941176470591</v>
      </c>
      <c r="W123" s="68">
        <f>SUM(W124:W129)</f>
        <v>3.8437999999999999</v>
      </c>
      <c r="X123" s="1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  <c r="HG123" s="55"/>
      <c r="HH123" s="55"/>
      <c r="HI123" s="55"/>
      <c r="HJ123" s="55"/>
      <c r="HK123" s="55"/>
      <c r="HL123" s="55"/>
      <c r="HM123" s="55"/>
      <c r="HN123" s="55"/>
      <c r="HO123" s="55"/>
      <c r="HP123" s="55"/>
      <c r="HQ123" s="55"/>
      <c r="HR123" s="55"/>
      <c r="HS123" s="55"/>
      <c r="HT123" s="55"/>
      <c r="HU123" s="55"/>
      <c r="HV123" s="55"/>
      <c r="HW123" s="55"/>
      <c r="HX123" s="55"/>
      <c r="HY123" s="55"/>
      <c r="HZ123" s="55"/>
      <c r="IA123" s="55"/>
      <c r="IB123" s="55"/>
      <c r="IC123" s="55"/>
      <c r="ID123" s="55"/>
      <c r="IE123" s="55"/>
      <c r="IF123" s="55"/>
      <c r="IG123" s="55"/>
      <c r="IH123" s="55"/>
      <c r="II123" s="55"/>
      <c r="IJ123" s="55"/>
      <c r="IK123" s="55"/>
      <c r="IL123" s="55"/>
      <c r="IM123" s="55"/>
      <c r="IN123" s="55"/>
      <c r="IO123" s="55"/>
      <c r="IP123" s="55"/>
      <c r="IQ123" s="55"/>
      <c r="IR123" s="55"/>
      <c r="IS123" s="55"/>
      <c r="IT123" s="55"/>
      <c r="IU123" s="55"/>
      <c r="IV123" s="55"/>
      <c r="IW123" s="55"/>
      <c r="IX123" s="55"/>
      <c r="IY123" s="55"/>
      <c r="IZ123" s="55"/>
      <c r="JA123" s="55"/>
      <c r="JB123" s="55"/>
    </row>
    <row r="124" spans="1:262" s="16" customFormat="1" ht="78.75" customHeight="1" x14ac:dyDescent="0.25">
      <c r="A124" s="10" t="s">
        <v>26</v>
      </c>
      <c r="B124" s="29" t="s">
        <v>258</v>
      </c>
      <c r="C124" s="12">
        <v>1</v>
      </c>
      <c r="D124" s="12">
        <v>1</v>
      </c>
      <c r="E124" s="12"/>
      <c r="F124" s="12">
        <v>35</v>
      </c>
      <c r="G124" s="18" t="s">
        <v>262</v>
      </c>
      <c r="H124" s="12" t="s">
        <v>96</v>
      </c>
      <c r="I124" s="12" t="s">
        <v>268</v>
      </c>
      <c r="J124" s="12">
        <v>16</v>
      </c>
      <c r="K124" s="12">
        <v>17.2</v>
      </c>
      <c r="L124" s="12">
        <v>0.36</v>
      </c>
      <c r="M124" s="12">
        <v>0.128</v>
      </c>
      <c r="N124" s="12">
        <v>0</v>
      </c>
      <c r="O124" s="14">
        <f t="shared" ref="O124:O129" si="35">SUM(L124:N124)</f>
        <v>0.48799999999999999</v>
      </c>
      <c r="P124" s="13" t="s">
        <v>276</v>
      </c>
      <c r="Q124" s="14">
        <f t="shared" ref="Q124:Q129" si="36">MIN(C124:E124)</f>
        <v>1</v>
      </c>
      <c r="R124" s="12"/>
      <c r="S124" s="12"/>
      <c r="T124" s="12"/>
      <c r="U124" s="14">
        <f>((O124-N124)/Q124)*100</f>
        <v>48.8</v>
      </c>
      <c r="V124" s="62">
        <f>O124/K124*100+V125</f>
        <v>4.7323187414500687</v>
      </c>
      <c r="W124" s="28">
        <f t="shared" ref="W124:W129" si="37">Q124-(O124-N124)</f>
        <v>0.51200000000000001</v>
      </c>
      <c r="X124" s="1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  <c r="HG124" s="55"/>
      <c r="HH124" s="55"/>
      <c r="HI124" s="55"/>
      <c r="HJ124" s="55"/>
      <c r="HK124" s="55"/>
      <c r="HL124" s="55"/>
      <c r="HM124" s="55"/>
      <c r="HN124" s="55"/>
      <c r="HO124" s="55"/>
      <c r="HP124" s="55"/>
      <c r="HQ124" s="55"/>
      <c r="HR124" s="55"/>
      <c r="HS124" s="55"/>
      <c r="HT124" s="55"/>
      <c r="HU124" s="55"/>
      <c r="HV124" s="55"/>
      <c r="HW124" s="55"/>
      <c r="HX124" s="55"/>
      <c r="HY124" s="55"/>
      <c r="HZ124" s="55"/>
      <c r="IA124" s="55"/>
      <c r="IB124" s="55"/>
      <c r="IC124" s="55"/>
      <c r="ID124" s="55"/>
      <c r="IE124" s="55"/>
      <c r="IF124" s="55"/>
      <c r="IG124" s="55"/>
      <c r="IH124" s="55"/>
      <c r="II124" s="55"/>
      <c r="IJ124" s="55"/>
      <c r="IK124" s="55"/>
      <c r="IL124" s="55"/>
      <c r="IM124" s="55"/>
      <c r="IN124" s="55"/>
      <c r="IO124" s="55"/>
      <c r="IP124" s="55"/>
      <c r="IQ124" s="55"/>
      <c r="IR124" s="55"/>
      <c r="IS124" s="55"/>
      <c r="IT124" s="55"/>
      <c r="IU124" s="55"/>
      <c r="IV124" s="55"/>
      <c r="IW124" s="55"/>
      <c r="IX124" s="55"/>
      <c r="IY124" s="55"/>
      <c r="IZ124" s="55"/>
      <c r="JA124" s="55"/>
      <c r="JB124" s="55"/>
    </row>
    <row r="125" spans="1:262" s="16" customFormat="1" ht="64.5" customHeight="1" x14ac:dyDescent="0.25">
      <c r="A125" s="10" t="s">
        <v>27</v>
      </c>
      <c r="B125" s="29" t="s">
        <v>259</v>
      </c>
      <c r="C125" s="12">
        <v>1</v>
      </c>
      <c r="D125" s="47" t="s">
        <v>210</v>
      </c>
      <c r="E125" s="12"/>
      <c r="F125" s="12">
        <v>35</v>
      </c>
      <c r="G125" s="18" t="s">
        <v>263</v>
      </c>
      <c r="H125" s="12" t="s">
        <v>96</v>
      </c>
      <c r="I125" s="12" t="s">
        <v>269</v>
      </c>
      <c r="J125" s="47" t="s">
        <v>241</v>
      </c>
      <c r="K125" s="12">
        <v>17.2</v>
      </c>
      <c r="L125" s="12">
        <v>0.05</v>
      </c>
      <c r="M125" s="12">
        <v>0</v>
      </c>
      <c r="N125" s="12">
        <v>0</v>
      </c>
      <c r="O125" s="14">
        <f t="shared" si="35"/>
        <v>0.05</v>
      </c>
      <c r="P125" s="13" t="s">
        <v>277</v>
      </c>
      <c r="Q125" s="14">
        <f t="shared" si="36"/>
        <v>1</v>
      </c>
      <c r="R125" s="12"/>
      <c r="S125" s="12"/>
      <c r="T125" s="12"/>
      <c r="U125" s="14">
        <f>((O125-N125)/Q125)*100</f>
        <v>5</v>
      </c>
      <c r="V125" s="62">
        <f>O125/K125*100+V126</f>
        <v>1.8951094391244871</v>
      </c>
      <c r="W125" s="28">
        <f t="shared" si="37"/>
        <v>0.95</v>
      </c>
      <c r="X125" s="1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  <c r="HG125" s="55"/>
      <c r="HH125" s="55"/>
      <c r="HI125" s="55"/>
      <c r="HJ125" s="55"/>
      <c r="HK125" s="55"/>
      <c r="HL125" s="55"/>
      <c r="HM125" s="55"/>
      <c r="HN125" s="55"/>
      <c r="HO125" s="55"/>
      <c r="HP125" s="55"/>
      <c r="HQ125" s="55"/>
      <c r="HR125" s="55"/>
      <c r="HS125" s="55"/>
      <c r="HT125" s="55"/>
      <c r="HU125" s="55"/>
      <c r="HV125" s="55"/>
      <c r="HW125" s="55"/>
      <c r="HX125" s="55"/>
      <c r="HY125" s="55"/>
      <c r="HZ125" s="55"/>
      <c r="IA125" s="55"/>
      <c r="IB125" s="55"/>
      <c r="IC125" s="55"/>
      <c r="ID125" s="55"/>
      <c r="IE125" s="55"/>
      <c r="IF125" s="55"/>
      <c r="IG125" s="55"/>
      <c r="IH125" s="55"/>
      <c r="II125" s="55"/>
      <c r="IJ125" s="55"/>
      <c r="IK125" s="55"/>
      <c r="IL125" s="55"/>
      <c r="IM125" s="55"/>
      <c r="IN125" s="55"/>
      <c r="IO125" s="55"/>
      <c r="IP125" s="55"/>
      <c r="IQ125" s="55"/>
      <c r="IR125" s="55"/>
      <c r="IS125" s="55"/>
      <c r="IT125" s="55"/>
      <c r="IU125" s="55"/>
      <c r="IV125" s="55"/>
      <c r="IW125" s="55"/>
      <c r="IX125" s="55"/>
      <c r="IY125" s="55"/>
      <c r="IZ125" s="55"/>
      <c r="JA125" s="55"/>
      <c r="JB125" s="55"/>
    </row>
    <row r="126" spans="1:262" s="16" customFormat="1" ht="123.75" customHeight="1" x14ac:dyDescent="0.25">
      <c r="A126" s="10" t="s">
        <v>28</v>
      </c>
      <c r="B126" s="29" t="s">
        <v>260</v>
      </c>
      <c r="C126" s="12">
        <v>1</v>
      </c>
      <c r="D126" s="12">
        <v>1.6</v>
      </c>
      <c r="E126" s="12"/>
      <c r="F126" s="12">
        <v>35</v>
      </c>
      <c r="G126" s="18" t="s">
        <v>264</v>
      </c>
      <c r="H126" s="12" t="s">
        <v>84</v>
      </c>
      <c r="I126" s="12" t="s">
        <v>270</v>
      </c>
      <c r="J126" s="12">
        <v>12.7</v>
      </c>
      <c r="K126" s="12">
        <v>13.6</v>
      </c>
      <c r="L126" s="12">
        <v>0.03</v>
      </c>
      <c r="M126" s="12">
        <v>2.0000000000000001E-4</v>
      </c>
      <c r="N126" s="12">
        <v>0</v>
      </c>
      <c r="O126" s="14">
        <f t="shared" si="35"/>
        <v>3.0199999999999998E-2</v>
      </c>
      <c r="P126" s="13" t="s">
        <v>278</v>
      </c>
      <c r="Q126" s="14">
        <f t="shared" si="36"/>
        <v>1</v>
      </c>
      <c r="R126" s="12"/>
      <c r="S126" s="12"/>
      <c r="T126" s="12"/>
      <c r="U126" s="14">
        <f>((O126-N126)/Q126)*100</f>
        <v>3.0199999999999996</v>
      </c>
      <c r="V126" s="62">
        <f>O126/K126*100+V127</f>
        <v>1.6044117647058824</v>
      </c>
      <c r="W126" s="60">
        <f t="shared" si="37"/>
        <v>0.9698</v>
      </c>
      <c r="X126" s="1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55"/>
      <c r="IA126" s="55"/>
      <c r="IB126" s="55"/>
      <c r="IC126" s="55"/>
      <c r="ID126" s="55"/>
      <c r="IE126" s="55"/>
      <c r="IF126" s="55"/>
      <c r="IG126" s="55"/>
      <c r="IH126" s="55"/>
      <c r="II126" s="55"/>
      <c r="IJ126" s="55"/>
      <c r="IK126" s="55"/>
      <c r="IL126" s="55"/>
      <c r="IM126" s="55"/>
      <c r="IN126" s="55"/>
      <c r="IO126" s="55"/>
      <c r="IP126" s="55"/>
      <c r="IQ126" s="55"/>
      <c r="IR126" s="55"/>
      <c r="IS126" s="55"/>
      <c r="IT126" s="55"/>
      <c r="IU126" s="55"/>
      <c r="IV126" s="55"/>
      <c r="IW126" s="55"/>
      <c r="IX126" s="55"/>
      <c r="IY126" s="55"/>
      <c r="IZ126" s="55"/>
      <c r="JA126" s="55"/>
      <c r="JB126" s="55"/>
    </row>
    <row r="127" spans="1:262" s="16" customFormat="1" ht="47.25" customHeight="1" x14ac:dyDescent="0.25">
      <c r="A127" s="10" t="s">
        <v>49</v>
      </c>
      <c r="B127" s="29" t="s">
        <v>261</v>
      </c>
      <c r="C127" s="47" t="s">
        <v>210</v>
      </c>
      <c r="D127" s="12">
        <v>1.6</v>
      </c>
      <c r="E127" s="12"/>
      <c r="F127" s="12">
        <v>35</v>
      </c>
      <c r="G127" s="18" t="s">
        <v>265</v>
      </c>
      <c r="H127" s="12" t="s">
        <v>206</v>
      </c>
      <c r="I127" s="12">
        <v>31.5</v>
      </c>
      <c r="J127" s="12">
        <v>12.7</v>
      </c>
      <c r="K127" s="12">
        <v>13.6</v>
      </c>
      <c r="L127" s="12">
        <v>0.16</v>
      </c>
      <c r="M127" s="12">
        <v>2.8000000000000001E-2</v>
      </c>
      <c r="N127" s="12">
        <v>0</v>
      </c>
      <c r="O127" s="14">
        <f t="shared" si="35"/>
        <v>0.188</v>
      </c>
      <c r="P127" s="13" t="s">
        <v>601</v>
      </c>
      <c r="Q127" s="14">
        <f t="shared" si="36"/>
        <v>1.6</v>
      </c>
      <c r="R127" s="12"/>
      <c r="S127" s="12"/>
      <c r="T127" s="12"/>
      <c r="U127" s="14">
        <f>((O127-N127)/Q127)*100</f>
        <v>11.75</v>
      </c>
      <c r="V127" s="62">
        <f>O127/K127*100+V128</f>
        <v>1.3823529411764706</v>
      </c>
      <c r="W127" s="28">
        <f t="shared" si="37"/>
        <v>1.4120000000000001</v>
      </c>
      <c r="X127" s="1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55"/>
      <c r="IA127" s="55"/>
      <c r="IB127" s="55"/>
      <c r="IC127" s="55"/>
      <c r="ID127" s="55"/>
      <c r="IE127" s="55"/>
      <c r="IF127" s="55"/>
      <c r="IG127" s="55"/>
      <c r="IH127" s="55"/>
      <c r="II127" s="55"/>
      <c r="IJ127" s="55"/>
      <c r="IK127" s="55"/>
      <c r="IL127" s="55"/>
      <c r="IM127" s="55"/>
      <c r="IN127" s="55"/>
      <c r="IO127" s="55"/>
      <c r="IP127" s="55"/>
      <c r="IQ127" s="55"/>
      <c r="IR127" s="55"/>
      <c r="IS127" s="55"/>
      <c r="IT127" s="55"/>
      <c r="IU127" s="55"/>
      <c r="IV127" s="55"/>
      <c r="IW127" s="55"/>
      <c r="IX127" s="55"/>
      <c r="IY127" s="55"/>
      <c r="IZ127" s="55"/>
      <c r="JA127" s="55"/>
      <c r="JB127" s="55"/>
    </row>
    <row r="128" spans="1:262" s="16" customFormat="1" ht="108" customHeight="1" x14ac:dyDescent="0.25">
      <c r="A128" s="10" t="s">
        <v>68</v>
      </c>
      <c r="B128" s="29"/>
      <c r="C128" s="12"/>
      <c r="D128" s="12"/>
      <c r="E128" s="12"/>
      <c r="F128" s="12">
        <v>35</v>
      </c>
      <c r="G128" s="18" t="s">
        <v>266</v>
      </c>
      <c r="H128" s="12" t="s">
        <v>187</v>
      </c>
      <c r="I128" s="47" t="s">
        <v>271</v>
      </c>
      <c r="J128" s="12">
        <v>20</v>
      </c>
      <c r="K128" s="12">
        <v>21.5</v>
      </c>
      <c r="L128" s="12"/>
      <c r="M128" s="12"/>
      <c r="N128" s="12">
        <v>0</v>
      </c>
      <c r="O128" s="14">
        <f t="shared" si="35"/>
        <v>0</v>
      </c>
      <c r="P128" s="13" t="s">
        <v>275</v>
      </c>
      <c r="Q128" s="14">
        <f t="shared" si="36"/>
        <v>0</v>
      </c>
      <c r="R128" s="12"/>
      <c r="S128" s="12"/>
      <c r="T128" s="12"/>
      <c r="U128" s="14">
        <v>0</v>
      </c>
      <c r="V128" s="14">
        <v>0</v>
      </c>
      <c r="W128" s="28">
        <f t="shared" si="37"/>
        <v>0</v>
      </c>
      <c r="X128" s="1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  <c r="IJ128" s="55"/>
      <c r="IK128" s="55"/>
      <c r="IL128" s="55"/>
      <c r="IM128" s="55"/>
      <c r="IN128" s="55"/>
      <c r="IO128" s="55"/>
      <c r="IP128" s="55"/>
      <c r="IQ128" s="55"/>
      <c r="IR128" s="55"/>
      <c r="IS128" s="55"/>
      <c r="IT128" s="55"/>
      <c r="IU128" s="55"/>
      <c r="IV128" s="55"/>
      <c r="IW128" s="55"/>
      <c r="IX128" s="55"/>
      <c r="IY128" s="55"/>
      <c r="IZ128" s="55"/>
      <c r="JA128" s="55"/>
      <c r="JB128" s="55"/>
    </row>
    <row r="129" spans="1:262" s="16" customFormat="1" ht="121.5" customHeight="1" x14ac:dyDescent="0.25">
      <c r="A129" s="10" t="s">
        <v>85</v>
      </c>
      <c r="B129" s="29"/>
      <c r="C129" s="12"/>
      <c r="D129" s="12"/>
      <c r="E129" s="12"/>
      <c r="F129" s="12">
        <v>35</v>
      </c>
      <c r="G129" s="18" t="s">
        <v>267</v>
      </c>
      <c r="H129" s="12" t="s">
        <v>206</v>
      </c>
      <c r="I129" s="12">
        <v>13</v>
      </c>
      <c r="J129" s="12">
        <v>12.7</v>
      </c>
      <c r="K129" s="12">
        <v>13.6</v>
      </c>
      <c r="L129" s="12"/>
      <c r="M129" s="12"/>
      <c r="N129" s="12">
        <v>0</v>
      </c>
      <c r="O129" s="14">
        <f t="shared" si="35"/>
        <v>0</v>
      </c>
      <c r="P129" s="13" t="s">
        <v>274</v>
      </c>
      <c r="Q129" s="14">
        <f t="shared" si="36"/>
        <v>0</v>
      </c>
      <c r="R129" s="12"/>
      <c r="S129" s="12"/>
      <c r="T129" s="12"/>
      <c r="U129" s="14">
        <v>0</v>
      </c>
      <c r="V129" s="14">
        <v>0</v>
      </c>
      <c r="W129" s="28">
        <f t="shared" si="37"/>
        <v>0</v>
      </c>
      <c r="X129" s="1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  <c r="IJ129" s="55"/>
      <c r="IK129" s="55"/>
      <c r="IL129" s="55"/>
      <c r="IM129" s="55"/>
      <c r="IN129" s="55"/>
      <c r="IO129" s="55"/>
      <c r="IP129" s="55"/>
      <c r="IQ129" s="55"/>
      <c r="IR129" s="55"/>
      <c r="IS129" s="55"/>
      <c r="IT129" s="55"/>
      <c r="IU129" s="55"/>
      <c r="IV129" s="55"/>
      <c r="IW129" s="55"/>
      <c r="IX129" s="55"/>
      <c r="IY129" s="55"/>
      <c r="IZ129" s="55"/>
      <c r="JA129" s="55"/>
      <c r="JB129" s="55"/>
    </row>
    <row r="130" spans="1:262" s="2" customFormat="1" ht="34.5" customHeight="1" x14ac:dyDescent="0.25">
      <c r="A130" s="69" t="s">
        <v>253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1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  <c r="IJ130" s="52"/>
      <c r="IK130" s="52"/>
      <c r="IL130" s="52"/>
      <c r="IM130" s="52"/>
      <c r="IN130" s="52"/>
      <c r="IO130" s="52"/>
      <c r="IP130" s="52"/>
      <c r="IQ130" s="52"/>
      <c r="IR130" s="52"/>
      <c r="IS130" s="52"/>
      <c r="IT130" s="52"/>
      <c r="IU130" s="52"/>
      <c r="IV130" s="52"/>
      <c r="IW130" s="52"/>
      <c r="IX130" s="52"/>
      <c r="IY130" s="52"/>
      <c r="IZ130" s="52"/>
      <c r="JA130" s="52"/>
      <c r="JB130" s="52"/>
    </row>
    <row r="131" spans="1:262" s="16" customFormat="1" ht="104.25" customHeight="1" x14ac:dyDescent="0.25">
      <c r="A131" s="10" t="s">
        <v>25</v>
      </c>
      <c r="B131" s="11" t="s">
        <v>254</v>
      </c>
      <c r="C131" s="12"/>
      <c r="D131" s="12"/>
      <c r="E131" s="12"/>
      <c r="F131" s="12">
        <v>35</v>
      </c>
      <c r="G131" s="12"/>
      <c r="H131" s="12" t="s">
        <v>61</v>
      </c>
      <c r="I131" s="12">
        <v>29</v>
      </c>
      <c r="J131" s="12">
        <v>16</v>
      </c>
      <c r="K131" s="12">
        <v>17.2</v>
      </c>
      <c r="L131" s="12">
        <f>SUM(L132)</f>
        <v>0.23</v>
      </c>
      <c r="M131" s="12">
        <f t="shared" ref="M131:O131" si="38">SUM(M132)</f>
        <v>4.7E-2</v>
      </c>
      <c r="N131" s="12">
        <f t="shared" si="38"/>
        <v>0</v>
      </c>
      <c r="O131" s="12">
        <f t="shared" si="38"/>
        <v>0.27700000000000002</v>
      </c>
      <c r="P131" s="13" t="s">
        <v>279</v>
      </c>
      <c r="Q131" s="12"/>
      <c r="R131" s="12"/>
      <c r="S131" s="12"/>
      <c r="T131" s="12"/>
      <c r="U131" s="12"/>
      <c r="V131" s="62">
        <f>O131/K131*100</f>
        <v>1.61046511627907</v>
      </c>
      <c r="W131" s="12">
        <f>SUM(W132)</f>
        <v>0.72299999999999998</v>
      </c>
      <c r="X131" s="1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  <c r="IJ131" s="55"/>
      <c r="IK131" s="55"/>
      <c r="IL131" s="55"/>
      <c r="IM131" s="55"/>
      <c r="IN131" s="55"/>
      <c r="IO131" s="55"/>
      <c r="IP131" s="55"/>
      <c r="IQ131" s="55"/>
      <c r="IR131" s="55"/>
      <c r="IS131" s="55"/>
      <c r="IT131" s="55"/>
      <c r="IU131" s="55"/>
      <c r="IV131" s="55"/>
      <c r="IW131" s="55"/>
      <c r="IX131" s="55"/>
      <c r="IY131" s="55"/>
      <c r="IZ131" s="55"/>
      <c r="JA131" s="55"/>
      <c r="JB131" s="55"/>
    </row>
    <row r="132" spans="1:262" s="16" customFormat="1" ht="48" customHeight="1" x14ac:dyDescent="0.25">
      <c r="A132" s="10" t="s">
        <v>26</v>
      </c>
      <c r="B132" s="29" t="s">
        <v>255</v>
      </c>
      <c r="C132" s="12">
        <v>1.6</v>
      </c>
      <c r="D132" s="12">
        <v>1</v>
      </c>
      <c r="E132" s="12"/>
      <c r="F132" s="12">
        <v>35</v>
      </c>
      <c r="G132" s="18" t="s">
        <v>256</v>
      </c>
      <c r="H132" s="12" t="s">
        <v>61</v>
      </c>
      <c r="I132" s="12">
        <v>29</v>
      </c>
      <c r="J132" s="12">
        <v>16</v>
      </c>
      <c r="K132" s="12">
        <v>17.2</v>
      </c>
      <c r="L132" s="12">
        <v>0.23</v>
      </c>
      <c r="M132" s="12">
        <v>4.7E-2</v>
      </c>
      <c r="N132" s="12">
        <v>0</v>
      </c>
      <c r="O132" s="14">
        <f>SUM(L132:N132)</f>
        <v>0.27700000000000002</v>
      </c>
      <c r="P132" s="13" t="s">
        <v>602</v>
      </c>
      <c r="Q132" s="14">
        <f>MIN(C132:E132)</f>
        <v>1</v>
      </c>
      <c r="R132" s="12"/>
      <c r="S132" s="12"/>
      <c r="T132" s="12"/>
      <c r="U132" s="14">
        <f>((O132-N132)/Q132)*100</f>
        <v>27.700000000000003</v>
      </c>
      <c r="V132" s="62">
        <f>O132/K132*100</f>
        <v>1.61046511627907</v>
      </c>
      <c r="W132" s="28">
        <f>Q132-(O132-N132)</f>
        <v>0.72299999999999998</v>
      </c>
      <c r="X132" s="1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  <c r="IJ132" s="55"/>
      <c r="IK132" s="55"/>
      <c r="IL132" s="55"/>
      <c r="IM132" s="55"/>
      <c r="IN132" s="55"/>
      <c r="IO132" s="55"/>
      <c r="IP132" s="55"/>
      <c r="IQ132" s="55"/>
      <c r="IR132" s="55"/>
      <c r="IS132" s="55"/>
      <c r="IT132" s="55"/>
      <c r="IU132" s="55"/>
      <c r="IV132" s="55"/>
      <c r="IW132" s="55"/>
      <c r="IX132" s="55"/>
      <c r="IY132" s="55"/>
      <c r="IZ132" s="55"/>
      <c r="JA132" s="55"/>
      <c r="JB132" s="55"/>
    </row>
    <row r="133" spans="1:262" s="2" customFormat="1" ht="34.5" customHeight="1" x14ac:dyDescent="0.25">
      <c r="A133" s="69" t="s">
        <v>634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1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  <c r="GB133" s="52"/>
      <c r="GC133" s="52"/>
      <c r="GD133" s="52"/>
      <c r="GE133" s="52"/>
      <c r="GF133" s="52"/>
      <c r="GG133" s="52"/>
      <c r="GH133" s="52"/>
      <c r="GI133" s="52"/>
      <c r="GJ133" s="52"/>
      <c r="GK133" s="52"/>
      <c r="GL133" s="52"/>
      <c r="GM133" s="52"/>
      <c r="GN133" s="52"/>
      <c r="GO133" s="52"/>
      <c r="GP133" s="52"/>
      <c r="GQ133" s="52"/>
      <c r="GR133" s="52"/>
      <c r="GS133" s="52"/>
      <c r="GT133" s="52"/>
      <c r="GU133" s="52"/>
      <c r="GV133" s="52"/>
      <c r="GW133" s="52"/>
      <c r="GX133" s="52"/>
      <c r="GY133" s="52"/>
      <c r="GZ133" s="52"/>
      <c r="HA133" s="52"/>
      <c r="HB133" s="52"/>
      <c r="HC133" s="52"/>
      <c r="HD133" s="52"/>
      <c r="HE133" s="52"/>
      <c r="HF133" s="52"/>
      <c r="HG133" s="52"/>
      <c r="HH133" s="52"/>
      <c r="HI133" s="52"/>
      <c r="HJ133" s="52"/>
      <c r="HK133" s="52"/>
      <c r="HL133" s="52"/>
      <c r="HM133" s="52"/>
      <c r="HN133" s="52"/>
      <c r="HO133" s="52"/>
      <c r="HP133" s="52"/>
      <c r="HQ133" s="52"/>
      <c r="HR133" s="52"/>
      <c r="HS133" s="52"/>
      <c r="HT133" s="52"/>
      <c r="HU133" s="52"/>
      <c r="HV133" s="52"/>
      <c r="HW133" s="52"/>
      <c r="HX133" s="52"/>
      <c r="HY133" s="52"/>
      <c r="HZ133" s="52"/>
      <c r="IA133" s="52"/>
      <c r="IB133" s="52"/>
      <c r="IC133" s="52"/>
      <c r="ID133" s="52"/>
      <c r="IE133" s="52"/>
      <c r="IF133" s="52"/>
      <c r="IG133" s="52"/>
      <c r="IH133" s="52"/>
      <c r="II133" s="52"/>
      <c r="IJ133" s="52"/>
      <c r="IK133" s="52"/>
      <c r="IL133" s="52"/>
      <c r="IM133" s="52"/>
      <c r="IN133" s="52"/>
      <c r="IO133" s="52"/>
      <c r="IP133" s="52"/>
      <c r="IQ133" s="52"/>
      <c r="IR133" s="52"/>
      <c r="IS133" s="52"/>
      <c r="IT133" s="52"/>
      <c r="IU133" s="52"/>
      <c r="IV133" s="52"/>
      <c r="IW133" s="52"/>
      <c r="IX133" s="52"/>
      <c r="IY133" s="52"/>
      <c r="IZ133" s="52"/>
      <c r="JA133" s="52"/>
      <c r="JB133" s="52"/>
    </row>
    <row r="134" spans="1:262" s="16" customFormat="1" ht="111.75" customHeight="1" x14ac:dyDescent="0.25">
      <c r="A134" s="10" t="s">
        <v>25</v>
      </c>
      <c r="B134" s="11" t="s">
        <v>633</v>
      </c>
      <c r="C134" s="12"/>
      <c r="D134" s="12"/>
      <c r="E134" s="12"/>
      <c r="F134" s="12">
        <v>35</v>
      </c>
      <c r="G134" s="12"/>
      <c r="H134" s="12" t="s">
        <v>168</v>
      </c>
      <c r="I134" s="12" t="s">
        <v>298</v>
      </c>
      <c r="J134" s="12">
        <v>10.6</v>
      </c>
      <c r="K134" s="12">
        <v>11.4</v>
      </c>
      <c r="L134" s="12">
        <f>SUM(L135:L137)</f>
        <v>0.66</v>
      </c>
      <c r="M134" s="12">
        <f>SUM(M135:M137)</f>
        <v>0</v>
      </c>
      <c r="N134" s="12">
        <f>SUM(N135:N137)</f>
        <v>0</v>
      </c>
      <c r="O134" s="12">
        <f>SUM(O135:O137)</f>
        <v>0.66</v>
      </c>
      <c r="P134" s="13" t="s">
        <v>304</v>
      </c>
      <c r="Q134" s="12"/>
      <c r="R134" s="12"/>
      <c r="S134" s="12"/>
      <c r="T134" s="12"/>
      <c r="U134" s="12"/>
      <c r="V134" s="62">
        <f>O134/K134*100</f>
        <v>5.7894736842105265</v>
      </c>
      <c r="W134" s="12">
        <f>SUM(W135:W137)</f>
        <v>3.44</v>
      </c>
      <c r="X134" s="1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55"/>
      <c r="DE134" s="55"/>
      <c r="DF134" s="55"/>
      <c r="DG134" s="55"/>
      <c r="DH134" s="55"/>
      <c r="DI134" s="55"/>
      <c r="DJ134" s="55"/>
      <c r="DK134" s="55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  <c r="EO134" s="55"/>
      <c r="EP134" s="55"/>
      <c r="EQ134" s="55"/>
      <c r="ER134" s="55"/>
      <c r="ES134" s="55"/>
      <c r="ET134" s="55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55"/>
      <c r="FK134" s="55"/>
      <c r="FL134" s="55"/>
      <c r="FM134" s="55"/>
      <c r="FN134" s="55"/>
      <c r="FO134" s="55"/>
      <c r="FP134" s="55"/>
      <c r="FQ134" s="55"/>
      <c r="FR134" s="55"/>
      <c r="FS134" s="55"/>
      <c r="FT134" s="55"/>
      <c r="FU134" s="55"/>
      <c r="FV134" s="55"/>
      <c r="FW134" s="55"/>
      <c r="FX134" s="55"/>
      <c r="FY134" s="55"/>
      <c r="FZ134" s="55"/>
      <c r="GA134" s="55"/>
      <c r="GB134" s="55"/>
      <c r="GC134" s="55"/>
      <c r="GD134" s="55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  <c r="GO134" s="55"/>
      <c r="GP134" s="55"/>
      <c r="GQ134" s="55"/>
      <c r="GR134" s="55"/>
      <c r="GS134" s="55"/>
      <c r="GT134" s="55"/>
      <c r="GU134" s="55"/>
      <c r="GV134" s="55"/>
      <c r="GW134" s="55"/>
      <c r="GX134" s="55"/>
      <c r="GY134" s="55"/>
      <c r="GZ134" s="55"/>
      <c r="HA134" s="55"/>
      <c r="HB134" s="55"/>
      <c r="HC134" s="55"/>
      <c r="HD134" s="55"/>
      <c r="HE134" s="55"/>
      <c r="HF134" s="55"/>
      <c r="HG134" s="55"/>
      <c r="HH134" s="55"/>
      <c r="HI134" s="55"/>
      <c r="HJ134" s="55"/>
      <c r="HK134" s="55"/>
      <c r="HL134" s="55"/>
      <c r="HM134" s="55"/>
      <c r="HN134" s="55"/>
      <c r="HO134" s="55"/>
      <c r="HP134" s="55"/>
      <c r="HQ134" s="55"/>
      <c r="HR134" s="55"/>
      <c r="HS134" s="55"/>
      <c r="HT134" s="55"/>
      <c r="HU134" s="55"/>
      <c r="HV134" s="55"/>
      <c r="HW134" s="55"/>
      <c r="HX134" s="55"/>
      <c r="HY134" s="55"/>
      <c r="HZ134" s="55"/>
      <c r="IA134" s="55"/>
      <c r="IB134" s="55"/>
      <c r="IC134" s="55"/>
      <c r="ID134" s="55"/>
      <c r="IE134" s="55"/>
      <c r="IF134" s="55"/>
      <c r="IG134" s="55"/>
      <c r="IH134" s="55"/>
      <c r="II134" s="55"/>
      <c r="IJ134" s="55"/>
      <c r="IK134" s="55"/>
      <c r="IL134" s="55"/>
      <c r="IM134" s="55"/>
      <c r="IN134" s="55"/>
      <c r="IO134" s="55"/>
      <c r="IP134" s="55"/>
      <c r="IQ134" s="55"/>
      <c r="IR134" s="55"/>
      <c r="IS134" s="55"/>
      <c r="IT134" s="55"/>
      <c r="IU134" s="55"/>
      <c r="IV134" s="55"/>
      <c r="IW134" s="55"/>
      <c r="IX134" s="55"/>
      <c r="IY134" s="55"/>
      <c r="IZ134" s="55"/>
      <c r="JA134" s="55"/>
      <c r="JB134" s="55"/>
    </row>
    <row r="135" spans="1:262" s="16" customFormat="1" ht="50.25" customHeight="1" x14ac:dyDescent="0.25">
      <c r="A135" s="10" t="s">
        <v>26</v>
      </c>
      <c r="B135" s="29" t="s">
        <v>302</v>
      </c>
      <c r="C135" s="12">
        <v>2.5</v>
      </c>
      <c r="D135" s="12">
        <v>1.6</v>
      </c>
      <c r="E135" s="12"/>
      <c r="F135" s="12">
        <v>35</v>
      </c>
      <c r="G135" s="18" t="s">
        <v>281</v>
      </c>
      <c r="H135" s="12" t="s">
        <v>61</v>
      </c>
      <c r="I135" s="12">
        <v>7.2</v>
      </c>
      <c r="J135" s="12">
        <v>16</v>
      </c>
      <c r="K135" s="12">
        <v>17.2</v>
      </c>
      <c r="L135" s="12">
        <v>0.5</v>
      </c>
      <c r="M135" s="12">
        <v>0</v>
      </c>
      <c r="N135" s="12">
        <v>0</v>
      </c>
      <c r="O135" s="14">
        <f>SUM(L135:N135)</f>
        <v>0.5</v>
      </c>
      <c r="P135" s="12" t="s">
        <v>603</v>
      </c>
      <c r="Q135" s="14">
        <f>MIN(C135:E135)</f>
        <v>1.6</v>
      </c>
      <c r="R135" s="12"/>
      <c r="S135" s="12"/>
      <c r="T135" s="12"/>
      <c r="U135" s="14">
        <f>((O135-N135)/Q135)*100</f>
        <v>31.25</v>
      </c>
      <c r="V135" s="62">
        <f>O135/K135*100+V136</f>
        <v>3.8372093023255811</v>
      </c>
      <c r="W135" s="28">
        <f>Q135-(O135-N135)</f>
        <v>1.1000000000000001</v>
      </c>
      <c r="X135" s="1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  <c r="EO135" s="55"/>
      <c r="EP135" s="55"/>
      <c r="EQ135" s="55"/>
      <c r="ER135" s="55"/>
      <c r="ES135" s="55"/>
      <c r="ET135" s="55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55"/>
      <c r="GB135" s="55"/>
      <c r="GC135" s="55"/>
      <c r="GD135" s="55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  <c r="GO135" s="55"/>
      <c r="GP135" s="55"/>
      <c r="GQ135" s="55"/>
      <c r="GR135" s="55"/>
      <c r="GS135" s="55"/>
      <c r="GT135" s="55"/>
      <c r="GU135" s="55"/>
      <c r="GV135" s="55"/>
      <c r="GW135" s="55"/>
      <c r="GX135" s="55"/>
      <c r="GY135" s="55"/>
      <c r="GZ135" s="55"/>
      <c r="HA135" s="55"/>
      <c r="HB135" s="55"/>
      <c r="HC135" s="55"/>
      <c r="HD135" s="55"/>
      <c r="HE135" s="55"/>
      <c r="HF135" s="55"/>
      <c r="HG135" s="55"/>
      <c r="HH135" s="55"/>
      <c r="HI135" s="55"/>
      <c r="HJ135" s="55"/>
      <c r="HK135" s="55"/>
      <c r="HL135" s="55"/>
      <c r="HM135" s="55"/>
      <c r="HN135" s="55"/>
      <c r="HO135" s="55"/>
      <c r="HP135" s="55"/>
      <c r="HQ135" s="55"/>
      <c r="HR135" s="55"/>
      <c r="HS135" s="55"/>
      <c r="HT135" s="55"/>
      <c r="HU135" s="55"/>
      <c r="HV135" s="55"/>
      <c r="HW135" s="55"/>
      <c r="HX135" s="55"/>
      <c r="HY135" s="55"/>
      <c r="HZ135" s="55"/>
      <c r="IA135" s="55"/>
      <c r="IB135" s="55"/>
      <c r="IC135" s="55"/>
      <c r="ID135" s="55"/>
      <c r="IE135" s="55"/>
      <c r="IF135" s="55"/>
      <c r="IG135" s="55"/>
      <c r="IH135" s="55"/>
      <c r="II135" s="55"/>
      <c r="IJ135" s="55"/>
      <c r="IK135" s="55"/>
      <c r="IL135" s="55"/>
      <c r="IM135" s="55"/>
      <c r="IN135" s="55"/>
      <c r="IO135" s="55"/>
      <c r="IP135" s="55"/>
      <c r="IQ135" s="55"/>
      <c r="IR135" s="55"/>
      <c r="IS135" s="55"/>
      <c r="IT135" s="55"/>
      <c r="IU135" s="55"/>
      <c r="IV135" s="55"/>
      <c r="IW135" s="55"/>
      <c r="IX135" s="55"/>
      <c r="IY135" s="55"/>
      <c r="IZ135" s="55"/>
      <c r="JA135" s="55"/>
      <c r="JB135" s="55"/>
    </row>
    <row r="136" spans="1:262" s="16" customFormat="1" ht="122.25" customHeight="1" x14ac:dyDescent="0.25">
      <c r="A136" s="10" t="s">
        <v>27</v>
      </c>
      <c r="B136" s="29" t="s">
        <v>280</v>
      </c>
      <c r="C136" s="12">
        <v>2.5</v>
      </c>
      <c r="D136" s="47" t="s">
        <v>58</v>
      </c>
      <c r="E136" s="12"/>
      <c r="F136" s="12">
        <v>35</v>
      </c>
      <c r="G136" s="18" t="s">
        <v>282</v>
      </c>
      <c r="H136" s="12" t="s">
        <v>96</v>
      </c>
      <c r="I136" s="12" t="s">
        <v>291</v>
      </c>
      <c r="J136" s="47" t="s">
        <v>241</v>
      </c>
      <c r="K136" s="12">
        <v>17.2</v>
      </c>
      <c r="L136" s="12">
        <v>0.16</v>
      </c>
      <c r="M136" s="12">
        <v>0</v>
      </c>
      <c r="N136" s="12">
        <v>0</v>
      </c>
      <c r="O136" s="14">
        <f>SUM(L136:N136)</f>
        <v>0.16</v>
      </c>
      <c r="P136" s="13" t="s">
        <v>303</v>
      </c>
      <c r="Q136" s="14">
        <f>MIN(C136:E136)</f>
        <v>2.5</v>
      </c>
      <c r="R136" s="12"/>
      <c r="S136" s="12"/>
      <c r="T136" s="12"/>
      <c r="U136" s="14">
        <f>((O136-N136)/Q136)*100</f>
        <v>6.4</v>
      </c>
      <c r="V136" s="62">
        <f>O136/K136*100+V137</f>
        <v>0.93023255813953487</v>
      </c>
      <c r="W136" s="28">
        <f>Q136-(O136-N136)</f>
        <v>2.34</v>
      </c>
      <c r="X136" s="1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  <c r="EO136" s="55"/>
      <c r="EP136" s="55"/>
      <c r="EQ136" s="55"/>
      <c r="ER136" s="55"/>
      <c r="ES136" s="55"/>
      <c r="ET136" s="55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55"/>
      <c r="GB136" s="55"/>
      <c r="GC136" s="55"/>
      <c r="GD136" s="55"/>
      <c r="GE136" s="55"/>
      <c r="GF136" s="55"/>
      <c r="GG136" s="55"/>
      <c r="GH136" s="55"/>
      <c r="GI136" s="55"/>
      <c r="GJ136" s="55"/>
      <c r="GK136" s="55"/>
      <c r="GL136" s="55"/>
      <c r="GM136" s="55"/>
      <c r="GN136" s="55"/>
      <c r="GO136" s="55"/>
      <c r="GP136" s="55"/>
      <c r="GQ136" s="55"/>
      <c r="GR136" s="55"/>
      <c r="GS136" s="55"/>
      <c r="GT136" s="55"/>
      <c r="GU136" s="55"/>
      <c r="GV136" s="55"/>
      <c r="GW136" s="55"/>
      <c r="GX136" s="55"/>
      <c r="GY136" s="55"/>
      <c r="GZ136" s="55"/>
      <c r="HA136" s="55"/>
      <c r="HB136" s="55"/>
      <c r="HC136" s="55"/>
      <c r="HD136" s="55"/>
      <c r="HE136" s="55"/>
      <c r="HF136" s="55"/>
      <c r="HG136" s="55"/>
      <c r="HH136" s="55"/>
      <c r="HI136" s="55"/>
      <c r="HJ136" s="55"/>
      <c r="HK136" s="55"/>
      <c r="HL136" s="55"/>
      <c r="HM136" s="55"/>
      <c r="HN136" s="55"/>
      <c r="HO136" s="55"/>
      <c r="HP136" s="55"/>
      <c r="HQ136" s="55"/>
      <c r="HR136" s="55"/>
      <c r="HS136" s="55"/>
      <c r="HT136" s="55"/>
      <c r="HU136" s="55"/>
      <c r="HV136" s="55"/>
      <c r="HW136" s="55"/>
      <c r="HX136" s="55"/>
      <c r="HY136" s="55"/>
      <c r="HZ136" s="55"/>
      <c r="IA136" s="55"/>
      <c r="IB136" s="55"/>
      <c r="IC136" s="55"/>
      <c r="ID136" s="55"/>
      <c r="IE136" s="55"/>
      <c r="IF136" s="55"/>
      <c r="IG136" s="55"/>
      <c r="IH136" s="55"/>
      <c r="II136" s="55"/>
      <c r="IJ136" s="55"/>
      <c r="IK136" s="55"/>
      <c r="IL136" s="55"/>
      <c r="IM136" s="55"/>
      <c r="IN136" s="55"/>
      <c r="IO136" s="55"/>
      <c r="IP136" s="55"/>
      <c r="IQ136" s="55"/>
      <c r="IR136" s="55"/>
      <c r="IS136" s="55"/>
      <c r="IT136" s="55"/>
      <c r="IU136" s="55"/>
      <c r="IV136" s="55"/>
      <c r="IW136" s="55"/>
      <c r="IX136" s="55"/>
      <c r="IY136" s="55"/>
      <c r="IZ136" s="55"/>
      <c r="JA136" s="55"/>
      <c r="JB136" s="55"/>
    </row>
    <row r="137" spans="1:262" s="16" customFormat="1" ht="109.5" customHeight="1" x14ac:dyDescent="0.25">
      <c r="A137" s="10" t="s">
        <v>28</v>
      </c>
      <c r="B137" s="29"/>
      <c r="C137" s="12"/>
      <c r="D137" s="12"/>
      <c r="E137" s="12"/>
      <c r="F137" s="12">
        <v>35</v>
      </c>
      <c r="G137" s="18" t="s">
        <v>283</v>
      </c>
      <c r="H137" s="12" t="s">
        <v>165</v>
      </c>
      <c r="I137" s="12">
        <v>42.53</v>
      </c>
      <c r="J137" s="12">
        <v>10.6</v>
      </c>
      <c r="K137" s="12">
        <v>11.4</v>
      </c>
      <c r="L137" s="12"/>
      <c r="M137" s="12"/>
      <c r="N137" s="12">
        <v>0</v>
      </c>
      <c r="O137" s="14">
        <f>SUM(L137:N137)</f>
        <v>0</v>
      </c>
      <c r="P137" s="13" t="s">
        <v>301</v>
      </c>
      <c r="Q137" s="14">
        <f>MIN(C137:E137)</f>
        <v>0</v>
      </c>
      <c r="R137" s="12"/>
      <c r="S137" s="12"/>
      <c r="T137" s="12"/>
      <c r="U137" s="14"/>
      <c r="V137" s="14">
        <f>O137/K137*100</f>
        <v>0</v>
      </c>
      <c r="W137" s="28">
        <f>Q137-(O137-N137)</f>
        <v>0</v>
      </c>
      <c r="X137" s="1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  <c r="EG137" s="55"/>
      <c r="EH137" s="55"/>
      <c r="EI137" s="55"/>
      <c r="EJ137" s="55"/>
      <c r="EK137" s="55"/>
      <c r="EL137" s="55"/>
      <c r="EM137" s="55"/>
      <c r="EN137" s="55"/>
      <c r="EO137" s="55"/>
      <c r="EP137" s="55"/>
      <c r="EQ137" s="55"/>
      <c r="ER137" s="55"/>
      <c r="ES137" s="55"/>
      <c r="ET137" s="55"/>
      <c r="EU137" s="55"/>
      <c r="EV137" s="55"/>
      <c r="EW137" s="55"/>
      <c r="EX137" s="55"/>
      <c r="EY137" s="55"/>
      <c r="EZ137" s="55"/>
      <c r="FA137" s="55"/>
      <c r="FB137" s="55"/>
      <c r="FC137" s="55"/>
      <c r="FD137" s="55"/>
      <c r="FE137" s="55"/>
      <c r="FF137" s="55"/>
      <c r="FG137" s="55"/>
      <c r="FH137" s="55"/>
      <c r="FI137" s="55"/>
      <c r="FJ137" s="55"/>
      <c r="FK137" s="55"/>
      <c r="FL137" s="55"/>
      <c r="FM137" s="55"/>
      <c r="FN137" s="55"/>
      <c r="FO137" s="55"/>
      <c r="FP137" s="55"/>
      <c r="FQ137" s="55"/>
      <c r="FR137" s="55"/>
      <c r="FS137" s="55"/>
      <c r="FT137" s="55"/>
      <c r="FU137" s="55"/>
      <c r="FV137" s="55"/>
      <c r="FW137" s="55"/>
      <c r="FX137" s="55"/>
      <c r="FY137" s="55"/>
      <c r="FZ137" s="55"/>
      <c r="GA137" s="55"/>
      <c r="GB137" s="55"/>
      <c r="GC137" s="55"/>
      <c r="GD137" s="55"/>
      <c r="GE137" s="55"/>
      <c r="GF137" s="55"/>
      <c r="GG137" s="55"/>
      <c r="GH137" s="55"/>
      <c r="GI137" s="55"/>
      <c r="GJ137" s="55"/>
      <c r="GK137" s="55"/>
      <c r="GL137" s="55"/>
      <c r="GM137" s="55"/>
      <c r="GN137" s="55"/>
      <c r="GO137" s="55"/>
      <c r="GP137" s="55"/>
      <c r="GQ137" s="55"/>
      <c r="GR137" s="55"/>
      <c r="GS137" s="55"/>
      <c r="GT137" s="55"/>
      <c r="GU137" s="55"/>
      <c r="GV137" s="55"/>
      <c r="GW137" s="55"/>
      <c r="GX137" s="55"/>
      <c r="GY137" s="55"/>
      <c r="GZ137" s="55"/>
      <c r="HA137" s="55"/>
      <c r="HB137" s="55"/>
      <c r="HC137" s="55"/>
      <c r="HD137" s="55"/>
      <c r="HE137" s="55"/>
      <c r="HF137" s="55"/>
      <c r="HG137" s="55"/>
      <c r="HH137" s="55"/>
      <c r="HI137" s="55"/>
      <c r="HJ137" s="55"/>
      <c r="HK137" s="55"/>
      <c r="HL137" s="55"/>
      <c r="HM137" s="55"/>
      <c r="HN137" s="55"/>
      <c r="HO137" s="55"/>
      <c r="HP137" s="55"/>
      <c r="HQ137" s="55"/>
      <c r="HR137" s="55"/>
      <c r="HS137" s="55"/>
      <c r="HT137" s="55"/>
      <c r="HU137" s="55"/>
      <c r="HV137" s="55"/>
      <c r="HW137" s="55"/>
      <c r="HX137" s="55"/>
      <c r="HY137" s="55"/>
      <c r="HZ137" s="55"/>
      <c r="IA137" s="55"/>
      <c r="IB137" s="55"/>
      <c r="IC137" s="55"/>
      <c r="ID137" s="55"/>
      <c r="IE137" s="55"/>
      <c r="IF137" s="55"/>
      <c r="IG137" s="55"/>
      <c r="IH137" s="55"/>
      <c r="II137" s="55"/>
      <c r="IJ137" s="55"/>
      <c r="IK137" s="55"/>
      <c r="IL137" s="55"/>
      <c r="IM137" s="55"/>
      <c r="IN137" s="55"/>
      <c r="IO137" s="55"/>
      <c r="IP137" s="55"/>
      <c r="IQ137" s="55"/>
      <c r="IR137" s="55"/>
      <c r="IS137" s="55"/>
      <c r="IT137" s="55"/>
      <c r="IU137" s="55"/>
      <c r="IV137" s="55"/>
      <c r="IW137" s="55"/>
      <c r="IX137" s="55"/>
      <c r="IY137" s="55"/>
      <c r="IZ137" s="55"/>
      <c r="JA137" s="55"/>
      <c r="JB137" s="55"/>
    </row>
    <row r="138" spans="1:262" s="2" customFormat="1" ht="34.5" customHeight="1" x14ac:dyDescent="0.25">
      <c r="A138" s="69" t="s">
        <v>284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1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  <c r="FY138" s="52"/>
      <c r="FZ138" s="52"/>
      <c r="GA138" s="52"/>
      <c r="GB138" s="52"/>
      <c r="GC138" s="52"/>
      <c r="GD138" s="52"/>
      <c r="GE138" s="52"/>
      <c r="GF138" s="52"/>
      <c r="GG138" s="52"/>
      <c r="GH138" s="52"/>
      <c r="GI138" s="52"/>
      <c r="GJ138" s="52"/>
      <c r="GK138" s="52"/>
      <c r="GL138" s="52"/>
      <c r="GM138" s="52"/>
      <c r="GN138" s="52"/>
      <c r="GO138" s="52"/>
      <c r="GP138" s="52"/>
      <c r="GQ138" s="52"/>
      <c r="GR138" s="52"/>
      <c r="GS138" s="52"/>
      <c r="GT138" s="52"/>
      <c r="GU138" s="52"/>
      <c r="GV138" s="52"/>
      <c r="GW138" s="52"/>
      <c r="GX138" s="52"/>
      <c r="GY138" s="52"/>
      <c r="GZ138" s="52"/>
      <c r="HA138" s="52"/>
      <c r="HB138" s="52"/>
      <c r="HC138" s="52"/>
      <c r="HD138" s="52"/>
      <c r="HE138" s="52"/>
      <c r="HF138" s="52"/>
      <c r="HG138" s="52"/>
      <c r="HH138" s="52"/>
      <c r="HI138" s="52"/>
      <c r="HJ138" s="52"/>
      <c r="HK138" s="52"/>
      <c r="HL138" s="52"/>
      <c r="HM138" s="52"/>
      <c r="HN138" s="52"/>
      <c r="HO138" s="52"/>
      <c r="HP138" s="52"/>
      <c r="HQ138" s="52"/>
      <c r="HR138" s="52"/>
      <c r="HS138" s="52"/>
      <c r="HT138" s="52"/>
      <c r="HU138" s="52"/>
      <c r="HV138" s="52"/>
      <c r="HW138" s="52"/>
      <c r="HX138" s="52"/>
      <c r="HY138" s="52"/>
      <c r="HZ138" s="52"/>
      <c r="IA138" s="52"/>
      <c r="IB138" s="52"/>
      <c r="IC138" s="52"/>
      <c r="ID138" s="52"/>
      <c r="IE138" s="52"/>
      <c r="IF138" s="52"/>
      <c r="IG138" s="52"/>
      <c r="IH138" s="52"/>
      <c r="II138" s="52"/>
      <c r="IJ138" s="52"/>
      <c r="IK138" s="52"/>
      <c r="IL138" s="52"/>
      <c r="IM138" s="52"/>
      <c r="IN138" s="52"/>
      <c r="IO138" s="52"/>
      <c r="IP138" s="52"/>
      <c r="IQ138" s="52"/>
      <c r="IR138" s="52"/>
      <c r="IS138" s="52"/>
      <c r="IT138" s="52"/>
      <c r="IU138" s="52"/>
      <c r="IV138" s="52"/>
      <c r="IW138" s="52"/>
      <c r="IX138" s="52"/>
      <c r="IY138" s="52"/>
      <c r="IZ138" s="52"/>
      <c r="JA138" s="52"/>
      <c r="JB138" s="52"/>
    </row>
    <row r="139" spans="1:262" s="16" customFormat="1" ht="107.25" customHeight="1" x14ac:dyDescent="0.25">
      <c r="A139" s="10" t="s">
        <v>25</v>
      </c>
      <c r="B139" s="11" t="s">
        <v>285</v>
      </c>
      <c r="C139" s="12"/>
      <c r="D139" s="12"/>
      <c r="E139" s="12"/>
      <c r="F139" s="12">
        <v>35</v>
      </c>
      <c r="G139" s="12"/>
      <c r="H139" s="12" t="s">
        <v>137</v>
      </c>
      <c r="I139" s="12" t="s">
        <v>299</v>
      </c>
      <c r="J139" s="12">
        <v>12.7</v>
      </c>
      <c r="K139" s="12">
        <v>13.6</v>
      </c>
      <c r="L139" s="12">
        <f>SUM(L140:L144)</f>
        <v>9.7000000000000003E-2</v>
      </c>
      <c r="M139" s="12">
        <f>SUM(M140:M144)</f>
        <v>1.2999999999999999E-2</v>
      </c>
      <c r="N139" s="12">
        <f>SUM(N140:N144)</f>
        <v>0</v>
      </c>
      <c r="O139" s="12">
        <f>SUM(O140:O144)</f>
        <v>0.10999999999999999</v>
      </c>
      <c r="P139" s="13" t="s">
        <v>604</v>
      </c>
      <c r="Q139" s="12"/>
      <c r="R139" s="12"/>
      <c r="S139" s="12"/>
      <c r="T139" s="12"/>
      <c r="U139" s="12"/>
      <c r="V139" s="62">
        <f>O139/K139*100</f>
        <v>0.80882352941176461</v>
      </c>
      <c r="W139" s="12">
        <f>SUM(W140:W144)</f>
        <v>2.4499999999999997</v>
      </c>
      <c r="X139" s="1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  <c r="EO139" s="55"/>
      <c r="EP139" s="55"/>
      <c r="EQ139" s="55"/>
      <c r="ER139" s="55"/>
      <c r="ES139" s="55"/>
      <c r="ET139" s="55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55"/>
      <c r="FK139" s="55"/>
      <c r="FL139" s="55"/>
      <c r="FM139" s="55"/>
      <c r="FN139" s="55"/>
      <c r="FO139" s="55"/>
      <c r="FP139" s="55"/>
      <c r="FQ139" s="55"/>
      <c r="FR139" s="55"/>
      <c r="FS139" s="55"/>
      <c r="FT139" s="55"/>
      <c r="FU139" s="55"/>
      <c r="FV139" s="55"/>
      <c r="FW139" s="55"/>
      <c r="FX139" s="55"/>
      <c r="FY139" s="55"/>
      <c r="FZ139" s="55"/>
      <c r="GA139" s="55"/>
      <c r="GB139" s="55"/>
      <c r="GC139" s="55"/>
      <c r="GD139" s="55"/>
      <c r="GE139" s="55"/>
      <c r="GF139" s="55"/>
      <c r="GG139" s="55"/>
      <c r="GH139" s="55"/>
      <c r="GI139" s="55"/>
      <c r="GJ139" s="55"/>
      <c r="GK139" s="55"/>
      <c r="GL139" s="55"/>
      <c r="GM139" s="55"/>
      <c r="GN139" s="55"/>
      <c r="GO139" s="55"/>
      <c r="GP139" s="55"/>
      <c r="GQ139" s="55"/>
      <c r="GR139" s="55"/>
      <c r="GS139" s="55"/>
      <c r="GT139" s="55"/>
      <c r="GU139" s="55"/>
      <c r="GV139" s="55"/>
      <c r="GW139" s="55"/>
      <c r="GX139" s="55"/>
      <c r="GY139" s="55"/>
      <c r="GZ139" s="55"/>
      <c r="HA139" s="55"/>
      <c r="HB139" s="55"/>
      <c r="HC139" s="55"/>
      <c r="HD139" s="55"/>
      <c r="HE139" s="55"/>
      <c r="HF139" s="55"/>
      <c r="HG139" s="55"/>
      <c r="HH139" s="55"/>
      <c r="HI139" s="55"/>
      <c r="HJ139" s="55"/>
      <c r="HK139" s="55"/>
      <c r="HL139" s="55"/>
      <c r="HM139" s="55"/>
      <c r="HN139" s="55"/>
      <c r="HO139" s="55"/>
      <c r="HP139" s="55"/>
      <c r="HQ139" s="55"/>
      <c r="HR139" s="55"/>
      <c r="HS139" s="55"/>
      <c r="HT139" s="55"/>
      <c r="HU139" s="55"/>
      <c r="HV139" s="55"/>
      <c r="HW139" s="55"/>
      <c r="HX139" s="55"/>
      <c r="HY139" s="55"/>
      <c r="HZ139" s="55"/>
      <c r="IA139" s="55"/>
      <c r="IB139" s="55"/>
      <c r="IC139" s="55"/>
      <c r="ID139" s="55"/>
      <c r="IE139" s="55"/>
      <c r="IF139" s="55"/>
      <c r="IG139" s="55"/>
      <c r="IH139" s="55"/>
      <c r="II139" s="55"/>
      <c r="IJ139" s="55"/>
      <c r="IK139" s="55"/>
      <c r="IL139" s="55"/>
      <c r="IM139" s="55"/>
      <c r="IN139" s="55"/>
      <c r="IO139" s="55"/>
      <c r="IP139" s="55"/>
      <c r="IQ139" s="55"/>
      <c r="IR139" s="55"/>
      <c r="IS139" s="55"/>
      <c r="IT139" s="55"/>
      <c r="IU139" s="55"/>
      <c r="IV139" s="55"/>
      <c r="IW139" s="55"/>
      <c r="IX139" s="55"/>
      <c r="IY139" s="55"/>
      <c r="IZ139" s="55"/>
      <c r="JA139" s="55"/>
      <c r="JB139" s="55"/>
    </row>
    <row r="140" spans="1:262" s="16" customFormat="1" ht="63" customHeight="1" x14ac:dyDescent="0.25">
      <c r="A140" s="10" t="s">
        <v>26</v>
      </c>
      <c r="B140" s="29" t="s">
        <v>286</v>
      </c>
      <c r="C140" s="12">
        <v>1.6</v>
      </c>
      <c r="D140" s="12">
        <v>1</v>
      </c>
      <c r="E140" s="12"/>
      <c r="F140" s="12">
        <v>35</v>
      </c>
      <c r="G140" s="18" t="s">
        <v>288</v>
      </c>
      <c r="H140" s="12" t="s">
        <v>84</v>
      </c>
      <c r="I140" s="12" t="s">
        <v>297</v>
      </c>
      <c r="J140" s="12">
        <v>12.7</v>
      </c>
      <c r="K140" s="12">
        <v>13.6</v>
      </c>
      <c r="L140" s="12">
        <v>0.03</v>
      </c>
      <c r="M140" s="12">
        <v>1.2999999999999999E-2</v>
      </c>
      <c r="N140" s="12">
        <v>0</v>
      </c>
      <c r="O140" s="14">
        <f>SUM(L140:N140)</f>
        <v>4.2999999999999997E-2</v>
      </c>
      <c r="P140" s="13" t="s">
        <v>605</v>
      </c>
      <c r="Q140" s="14">
        <f>MIN(C140:E140)</f>
        <v>1</v>
      </c>
      <c r="R140" s="12"/>
      <c r="S140" s="12"/>
      <c r="T140" s="12"/>
      <c r="U140" s="14">
        <f>((O140-N140)/Q140)*100</f>
        <v>4.3</v>
      </c>
      <c r="V140" s="62">
        <f>O140/K140*100+V141</f>
        <v>0.80882352941176472</v>
      </c>
      <c r="W140" s="28">
        <f>Q140-(O140-N140)</f>
        <v>0.95699999999999996</v>
      </c>
      <c r="X140" s="1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5"/>
      <c r="DH140" s="55"/>
      <c r="DI140" s="55"/>
      <c r="DJ140" s="55"/>
      <c r="DK140" s="55"/>
      <c r="DL140" s="55"/>
      <c r="DM140" s="55"/>
      <c r="DN140" s="55"/>
      <c r="DO140" s="55"/>
      <c r="DP140" s="55"/>
      <c r="DQ140" s="55"/>
      <c r="DR140" s="55"/>
      <c r="DS140" s="55"/>
      <c r="DT140" s="55"/>
      <c r="DU140" s="55"/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  <c r="EG140" s="55"/>
      <c r="EH140" s="55"/>
      <c r="EI140" s="55"/>
      <c r="EJ140" s="55"/>
      <c r="EK140" s="55"/>
      <c r="EL140" s="55"/>
      <c r="EM140" s="55"/>
      <c r="EN140" s="55"/>
      <c r="EO140" s="55"/>
      <c r="EP140" s="55"/>
      <c r="EQ140" s="55"/>
      <c r="ER140" s="55"/>
      <c r="ES140" s="55"/>
      <c r="ET140" s="55"/>
      <c r="EU140" s="55"/>
      <c r="EV140" s="55"/>
      <c r="EW140" s="55"/>
      <c r="EX140" s="55"/>
      <c r="EY140" s="55"/>
      <c r="EZ140" s="55"/>
      <c r="FA140" s="55"/>
      <c r="FB140" s="55"/>
      <c r="FC140" s="55"/>
      <c r="FD140" s="55"/>
      <c r="FE140" s="55"/>
      <c r="FF140" s="55"/>
      <c r="FG140" s="55"/>
      <c r="FH140" s="55"/>
      <c r="FI140" s="55"/>
      <c r="FJ140" s="55"/>
      <c r="FK140" s="55"/>
      <c r="FL140" s="55"/>
      <c r="FM140" s="55"/>
      <c r="FN140" s="55"/>
      <c r="FO140" s="55"/>
      <c r="FP140" s="55"/>
      <c r="FQ140" s="55"/>
      <c r="FR140" s="55"/>
      <c r="FS140" s="55"/>
      <c r="FT140" s="55"/>
      <c r="FU140" s="55"/>
      <c r="FV140" s="55"/>
      <c r="FW140" s="55"/>
      <c r="FX140" s="55"/>
      <c r="FY140" s="55"/>
      <c r="FZ140" s="55"/>
      <c r="GA140" s="55"/>
      <c r="GB140" s="55"/>
      <c r="GC140" s="55"/>
      <c r="GD140" s="55"/>
      <c r="GE140" s="55"/>
      <c r="GF140" s="55"/>
      <c r="GG140" s="55"/>
      <c r="GH140" s="55"/>
      <c r="GI140" s="55"/>
      <c r="GJ140" s="55"/>
      <c r="GK140" s="55"/>
      <c r="GL140" s="55"/>
      <c r="GM140" s="55"/>
      <c r="GN140" s="55"/>
      <c r="GO140" s="55"/>
      <c r="GP140" s="55"/>
      <c r="GQ140" s="55"/>
      <c r="GR140" s="55"/>
      <c r="GS140" s="55"/>
      <c r="GT140" s="55"/>
      <c r="GU140" s="55"/>
      <c r="GV140" s="55"/>
      <c r="GW140" s="55"/>
      <c r="GX140" s="55"/>
      <c r="GY140" s="55"/>
      <c r="GZ140" s="55"/>
      <c r="HA140" s="55"/>
      <c r="HB140" s="55"/>
      <c r="HC140" s="55"/>
      <c r="HD140" s="55"/>
      <c r="HE140" s="55"/>
      <c r="HF140" s="55"/>
      <c r="HG140" s="55"/>
      <c r="HH140" s="55"/>
      <c r="HI140" s="55"/>
      <c r="HJ140" s="55"/>
      <c r="HK140" s="55"/>
      <c r="HL140" s="55"/>
      <c r="HM140" s="55"/>
      <c r="HN140" s="55"/>
      <c r="HO140" s="55"/>
      <c r="HP140" s="55"/>
      <c r="HQ140" s="55"/>
      <c r="HR140" s="55"/>
      <c r="HS140" s="55"/>
      <c r="HT140" s="55"/>
      <c r="HU140" s="55"/>
      <c r="HV140" s="55"/>
      <c r="HW140" s="55"/>
      <c r="HX140" s="55"/>
      <c r="HY140" s="55"/>
      <c r="HZ140" s="55"/>
      <c r="IA140" s="55"/>
      <c r="IB140" s="55"/>
      <c r="IC140" s="55"/>
      <c r="ID140" s="55"/>
      <c r="IE140" s="55"/>
      <c r="IF140" s="55"/>
      <c r="IG140" s="55"/>
      <c r="IH140" s="55"/>
      <c r="II140" s="55"/>
      <c r="IJ140" s="55"/>
      <c r="IK140" s="55"/>
      <c r="IL140" s="55"/>
      <c r="IM140" s="55"/>
      <c r="IN140" s="55"/>
      <c r="IO140" s="55"/>
      <c r="IP140" s="55"/>
      <c r="IQ140" s="55"/>
      <c r="IR140" s="55"/>
      <c r="IS140" s="55"/>
      <c r="IT140" s="55"/>
      <c r="IU140" s="55"/>
      <c r="IV140" s="55"/>
      <c r="IW140" s="55"/>
      <c r="IX140" s="55"/>
      <c r="IY140" s="55"/>
      <c r="IZ140" s="55"/>
      <c r="JA140" s="55"/>
      <c r="JB140" s="55"/>
    </row>
    <row r="141" spans="1:262" s="16" customFormat="1" ht="45.75" customHeight="1" x14ac:dyDescent="0.25">
      <c r="A141" s="10" t="s">
        <v>27</v>
      </c>
      <c r="B141" s="29" t="s">
        <v>287</v>
      </c>
      <c r="C141" s="12">
        <v>1</v>
      </c>
      <c r="D141" s="47" t="s">
        <v>25</v>
      </c>
      <c r="E141" s="12"/>
      <c r="F141" s="12">
        <v>35</v>
      </c>
      <c r="G141" s="18" t="s">
        <v>289</v>
      </c>
      <c r="H141" s="12" t="s">
        <v>84</v>
      </c>
      <c r="I141" s="12" t="s">
        <v>296</v>
      </c>
      <c r="J141" s="47" t="s">
        <v>207</v>
      </c>
      <c r="K141" s="12">
        <v>13.6</v>
      </c>
      <c r="L141" s="12">
        <v>0.04</v>
      </c>
      <c r="M141" s="12">
        <v>0</v>
      </c>
      <c r="N141" s="12">
        <v>0</v>
      </c>
      <c r="O141" s="14">
        <f>SUM(L141:N141)</f>
        <v>0.04</v>
      </c>
      <c r="P141" s="13" t="s">
        <v>606</v>
      </c>
      <c r="Q141" s="14">
        <f>MIN(C141:E141)</f>
        <v>1</v>
      </c>
      <c r="R141" s="12"/>
      <c r="S141" s="12"/>
      <c r="T141" s="12"/>
      <c r="U141" s="14">
        <f>((O141-N141)/Q141)*100</f>
        <v>4</v>
      </c>
      <c r="V141" s="62">
        <f>O141/K141*100+V142</f>
        <v>0.49264705882352944</v>
      </c>
      <c r="W141" s="28">
        <f>Q141-(O141-N141)</f>
        <v>0.96</v>
      </c>
      <c r="X141" s="1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55"/>
      <c r="GW141" s="55"/>
      <c r="GX141" s="55"/>
      <c r="GY141" s="55"/>
      <c r="GZ141" s="55"/>
      <c r="HA141" s="55"/>
      <c r="HB141" s="55"/>
      <c r="HC141" s="55"/>
      <c r="HD141" s="55"/>
      <c r="HE141" s="55"/>
      <c r="HF141" s="55"/>
      <c r="HG141" s="55"/>
      <c r="HH141" s="55"/>
      <c r="HI141" s="55"/>
      <c r="HJ141" s="55"/>
      <c r="HK141" s="55"/>
      <c r="HL141" s="55"/>
      <c r="HM141" s="55"/>
      <c r="HN141" s="55"/>
      <c r="HO141" s="55"/>
      <c r="HP141" s="55"/>
      <c r="HQ141" s="55"/>
      <c r="HR141" s="55"/>
      <c r="HS141" s="55"/>
      <c r="HT141" s="55"/>
      <c r="HU141" s="55"/>
      <c r="HV141" s="55"/>
      <c r="HW141" s="55"/>
      <c r="HX141" s="55"/>
      <c r="HY141" s="55"/>
      <c r="HZ141" s="55"/>
      <c r="IA141" s="55"/>
      <c r="IB141" s="55"/>
      <c r="IC141" s="55"/>
      <c r="ID141" s="55"/>
      <c r="IE141" s="55"/>
      <c r="IF141" s="55"/>
      <c r="IG141" s="55"/>
      <c r="IH141" s="55"/>
      <c r="II141" s="55"/>
      <c r="IJ141" s="55"/>
      <c r="IK141" s="55"/>
      <c r="IL141" s="55"/>
      <c r="IM141" s="55"/>
      <c r="IN141" s="55"/>
      <c r="IO141" s="55"/>
      <c r="IP141" s="55"/>
      <c r="IQ141" s="55"/>
      <c r="IR141" s="55"/>
      <c r="IS141" s="55"/>
      <c r="IT141" s="55"/>
      <c r="IU141" s="55"/>
      <c r="IV141" s="55"/>
      <c r="IW141" s="55"/>
      <c r="IX141" s="55"/>
      <c r="IY141" s="55"/>
      <c r="IZ141" s="55"/>
      <c r="JA141" s="55"/>
      <c r="JB141" s="55"/>
    </row>
    <row r="142" spans="1:262" s="16" customFormat="1" ht="72" customHeight="1" x14ac:dyDescent="0.25">
      <c r="A142" s="10" t="s">
        <v>28</v>
      </c>
      <c r="B142" s="29" t="s">
        <v>292</v>
      </c>
      <c r="C142" s="12">
        <v>0.56000000000000005</v>
      </c>
      <c r="D142" s="12"/>
      <c r="E142" s="12"/>
      <c r="F142" s="12">
        <v>35</v>
      </c>
      <c r="G142" s="18" t="s">
        <v>293</v>
      </c>
      <c r="H142" s="12" t="s">
        <v>206</v>
      </c>
      <c r="I142" s="12">
        <v>5.3</v>
      </c>
      <c r="J142" s="12">
        <v>12.7</v>
      </c>
      <c r="K142" s="12">
        <v>13.6</v>
      </c>
      <c r="L142" s="12">
        <v>2.7E-2</v>
      </c>
      <c r="M142" s="12">
        <v>0</v>
      </c>
      <c r="N142" s="12">
        <v>0</v>
      </c>
      <c r="O142" s="14">
        <f>SUM(L142:N142)</f>
        <v>2.7E-2</v>
      </c>
      <c r="P142" s="12" t="s">
        <v>206</v>
      </c>
      <c r="Q142" s="14">
        <f>MIN(C142:E142)</f>
        <v>0.56000000000000005</v>
      </c>
      <c r="R142" s="12"/>
      <c r="S142" s="12"/>
      <c r="T142" s="12"/>
      <c r="U142" s="62">
        <f>((O142-N142)/Q142)*100</f>
        <v>4.8214285714285712</v>
      </c>
      <c r="V142" s="62">
        <f>O142/K142*100+V143</f>
        <v>0.1985294117647059</v>
      </c>
      <c r="W142" s="28">
        <f>Q142-(O142-N142)</f>
        <v>0.53300000000000003</v>
      </c>
      <c r="X142" s="1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55"/>
      <c r="DE142" s="55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55"/>
      <c r="DQ142" s="55"/>
      <c r="DR142" s="55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G142" s="55"/>
      <c r="EH142" s="55"/>
      <c r="EI142" s="55"/>
      <c r="EJ142" s="55"/>
      <c r="EK142" s="55"/>
      <c r="EL142" s="55"/>
      <c r="EM142" s="55"/>
      <c r="EN142" s="55"/>
      <c r="EO142" s="55"/>
      <c r="EP142" s="55"/>
      <c r="EQ142" s="55"/>
      <c r="ER142" s="55"/>
      <c r="ES142" s="55"/>
      <c r="ET142" s="55"/>
      <c r="EU142" s="55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55"/>
      <c r="FG142" s="55"/>
      <c r="FH142" s="55"/>
      <c r="FI142" s="55"/>
      <c r="FJ142" s="55"/>
      <c r="FK142" s="55"/>
      <c r="FL142" s="55"/>
      <c r="FM142" s="55"/>
      <c r="FN142" s="55"/>
      <c r="FO142" s="55"/>
      <c r="FP142" s="55"/>
      <c r="FQ142" s="55"/>
      <c r="FR142" s="55"/>
      <c r="FS142" s="55"/>
      <c r="FT142" s="55"/>
      <c r="FU142" s="55"/>
      <c r="FV142" s="55"/>
      <c r="FW142" s="55"/>
      <c r="FX142" s="55"/>
      <c r="FY142" s="55"/>
      <c r="FZ142" s="55"/>
      <c r="GA142" s="55"/>
      <c r="GB142" s="55"/>
      <c r="GC142" s="55"/>
      <c r="GD142" s="55"/>
      <c r="GE142" s="55"/>
      <c r="GF142" s="55"/>
      <c r="GG142" s="55"/>
      <c r="GH142" s="55"/>
      <c r="GI142" s="55"/>
      <c r="GJ142" s="55"/>
      <c r="GK142" s="55"/>
      <c r="GL142" s="55"/>
      <c r="GM142" s="55"/>
      <c r="GN142" s="55"/>
      <c r="GO142" s="55"/>
      <c r="GP142" s="55"/>
      <c r="GQ142" s="55"/>
      <c r="GR142" s="55"/>
      <c r="GS142" s="55"/>
      <c r="GT142" s="55"/>
      <c r="GU142" s="55"/>
      <c r="GV142" s="55"/>
      <c r="GW142" s="55"/>
      <c r="GX142" s="55"/>
      <c r="GY142" s="55"/>
      <c r="GZ142" s="55"/>
      <c r="HA142" s="55"/>
      <c r="HB142" s="55"/>
      <c r="HC142" s="55"/>
      <c r="HD142" s="55"/>
      <c r="HE142" s="55"/>
      <c r="HF142" s="55"/>
      <c r="HG142" s="55"/>
      <c r="HH142" s="55"/>
      <c r="HI142" s="55"/>
      <c r="HJ142" s="55"/>
      <c r="HK142" s="55"/>
      <c r="HL142" s="55"/>
      <c r="HM142" s="55"/>
      <c r="HN142" s="55"/>
      <c r="HO142" s="55"/>
      <c r="HP142" s="55"/>
      <c r="HQ142" s="55"/>
      <c r="HR142" s="55"/>
      <c r="HS142" s="55"/>
      <c r="HT142" s="55"/>
      <c r="HU142" s="55"/>
      <c r="HV142" s="55"/>
      <c r="HW142" s="55"/>
      <c r="HX142" s="55"/>
      <c r="HY142" s="55"/>
      <c r="HZ142" s="55"/>
      <c r="IA142" s="55"/>
      <c r="IB142" s="55"/>
      <c r="IC142" s="55"/>
      <c r="ID142" s="55"/>
      <c r="IE142" s="55"/>
      <c r="IF142" s="55"/>
      <c r="IG142" s="55"/>
      <c r="IH142" s="55"/>
      <c r="II142" s="55"/>
      <c r="IJ142" s="55"/>
      <c r="IK142" s="55"/>
      <c r="IL142" s="55"/>
      <c r="IM142" s="55"/>
      <c r="IN142" s="55"/>
      <c r="IO142" s="55"/>
      <c r="IP142" s="55"/>
      <c r="IQ142" s="55"/>
      <c r="IR142" s="55"/>
      <c r="IS142" s="55"/>
      <c r="IT142" s="55"/>
      <c r="IU142" s="55"/>
      <c r="IV142" s="55"/>
      <c r="IW142" s="55"/>
      <c r="IX142" s="55"/>
      <c r="IY142" s="55"/>
      <c r="IZ142" s="55"/>
      <c r="JA142" s="55"/>
      <c r="JB142" s="55"/>
    </row>
    <row r="143" spans="1:262" s="16" customFormat="1" ht="75" customHeight="1" x14ac:dyDescent="0.25">
      <c r="A143" s="10" t="s">
        <v>49</v>
      </c>
      <c r="B143" s="29"/>
      <c r="C143" s="47"/>
      <c r="D143" s="12"/>
      <c r="E143" s="12"/>
      <c r="F143" s="12">
        <v>35</v>
      </c>
      <c r="G143" s="18" t="s">
        <v>294</v>
      </c>
      <c r="H143" s="12" t="s">
        <v>187</v>
      </c>
      <c r="I143" s="12">
        <v>1.25</v>
      </c>
      <c r="J143" s="12">
        <v>20</v>
      </c>
      <c r="K143" s="12">
        <v>21.5</v>
      </c>
      <c r="L143" s="12"/>
      <c r="M143" s="12"/>
      <c r="N143" s="12">
        <v>0</v>
      </c>
      <c r="O143" s="14">
        <f>SUM(L143:N143)</f>
        <v>0</v>
      </c>
      <c r="P143" s="12" t="s">
        <v>187</v>
      </c>
      <c r="Q143" s="14">
        <f>MIN(C143:E143)</f>
        <v>0</v>
      </c>
      <c r="R143" s="12"/>
      <c r="S143" s="12"/>
      <c r="T143" s="12"/>
      <c r="U143" s="14"/>
      <c r="V143" s="14">
        <f>O143/K143*100+V144</f>
        <v>0</v>
      </c>
      <c r="W143" s="28">
        <f>Q143-(O143-N143)</f>
        <v>0</v>
      </c>
      <c r="X143" s="1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55"/>
      <c r="DE143" s="55"/>
      <c r="DF143" s="55"/>
      <c r="DG143" s="55"/>
      <c r="DH143" s="55"/>
      <c r="DI143" s="55"/>
      <c r="DJ143" s="55"/>
      <c r="DK143" s="55"/>
      <c r="DL143" s="55"/>
      <c r="DM143" s="55"/>
      <c r="DN143" s="55"/>
      <c r="DO143" s="55"/>
      <c r="DP143" s="55"/>
      <c r="DQ143" s="55"/>
      <c r="DR143" s="55"/>
      <c r="DS143" s="55"/>
      <c r="DT143" s="55"/>
      <c r="DU143" s="55"/>
      <c r="DV143" s="55"/>
      <c r="DW143" s="55"/>
      <c r="DX143" s="55"/>
      <c r="DY143" s="55"/>
      <c r="DZ143" s="55"/>
      <c r="EA143" s="55"/>
      <c r="EB143" s="55"/>
      <c r="EC143" s="55"/>
      <c r="ED143" s="55"/>
      <c r="EE143" s="55"/>
      <c r="EF143" s="55"/>
      <c r="EG143" s="55"/>
      <c r="EH143" s="55"/>
      <c r="EI143" s="55"/>
      <c r="EJ143" s="55"/>
      <c r="EK143" s="55"/>
      <c r="EL143" s="55"/>
      <c r="EM143" s="55"/>
      <c r="EN143" s="55"/>
      <c r="EO143" s="55"/>
      <c r="EP143" s="55"/>
      <c r="EQ143" s="55"/>
      <c r="ER143" s="55"/>
      <c r="ES143" s="55"/>
      <c r="ET143" s="55"/>
      <c r="EU143" s="55"/>
      <c r="EV143" s="55"/>
      <c r="EW143" s="55"/>
      <c r="EX143" s="55"/>
      <c r="EY143" s="55"/>
      <c r="EZ143" s="55"/>
      <c r="FA143" s="55"/>
      <c r="FB143" s="55"/>
      <c r="FC143" s="55"/>
      <c r="FD143" s="55"/>
      <c r="FE143" s="55"/>
      <c r="FF143" s="55"/>
      <c r="FG143" s="55"/>
      <c r="FH143" s="55"/>
      <c r="FI143" s="55"/>
      <c r="FJ143" s="55"/>
      <c r="FK143" s="55"/>
      <c r="FL143" s="55"/>
      <c r="FM143" s="55"/>
      <c r="FN143" s="55"/>
      <c r="FO143" s="55"/>
      <c r="FP143" s="55"/>
      <c r="FQ143" s="55"/>
      <c r="FR143" s="55"/>
      <c r="FS143" s="55"/>
      <c r="FT143" s="55"/>
      <c r="FU143" s="55"/>
      <c r="FV143" s="55"/>
      <c r="FW143" s="55"/>
      <c r="FX143" s="55"/>
      <c r="FY143" s="55"/>
      <c r="FZ143" s="55"/>
      <c r="GA143" s="55"/>
      <c r="GB143" s="55"/>
      <c r="GC143" s="55"/>
      <c r="GD143" s="55"/>
      <c r="GE143" s="55"/>
      <c r="GF143" s="55"/>
      <c r="GG143" s="55"/>
      <c r="GH143" s="55"/>
      <c r="GI143" s="55"/>
      <c r="GJ143" s="55"/>
      <c r="GK143" s="55"/>
      <c r="GL143" s="55"/>
      <c r="GM143" s="55"/>
      <c r="GN143" s="55"/>
      <c r="GO143" s="55"/>
      <c r="GP143" s="55"/>
      <c r="GQ143" s="55"/>
      <c r="GR143" s="55"/>
      <c r="GS143" s="55"/>
      <c r="GT143" s="55"/>
      <c r="GU143" s="55"/>
      <c r="GV143" s="55"/>
      <c r="GW143" s="55"/>
      <c r="GX143" s="55"/>
      <c r="GY143" s="55"/>
      <c r="GZ143" s="55"/>
      <c r="HA143" s="55"/>
      <c r="HB143" s="55"/>
      <c r="HC143" s="55"/>
      <c r="HD143" s="55"/>
      <c r="HE143" s="55"/>
      <c r="HF143" s="55"/>
      <c r="HG143" s="55"/>
      <c r="HH143" s="55"/>
      <c r="HI143" s="55"/>
      <c r="HJ143" s="55"/>
      <c r="HK143" s="55"/>
      <c r="HL143" s="55"/>
      <c r="HM143" s="55"/>
      <c r="HN143" s="55"/>
      <c r="HO143" s="55"/>
      <c r="HP143" s="55"/>
      <c r="HQ143" s="55"/>
      <c r="HR143" s="55"/>
      <c r="HS143" s="55"/>
      <c r="HT143" s="55"/>
      <c r="HU143" s="55"/>
      <c r="HV143" s="55"/>
      <c r="HW143" s="55"/>
      <c r="HX143" s="55"/>
      <c r="HY143" s="55"/>
      <c r="HZ143" s="55"/>
      <c r="IA143" s="55"/>
      <c r="IB143" s="55"/>
      <c r="IC143" s="55"/>
      <c r="ID143" s="55"/>
      <c r="IE143" s="55"/>
      <c r="IF143" s="55"/>
      <c r="IG143" s="55"/>
      <c r="IH143" s="55"/>
      <c r="II143" s="55"/>
      <c r="IJ143" s="55"/>
      <c r="IK143" s="55"/>
      <c r="IL143" s="55"/>
      <c r="IM143" s="55"/>
      <c r="IN143" s="55"/>
      <c r="IO143" s="55"/>
      <c r="IP143" s="55"/>
      <c r="IQ143" s="55"/>
      <c r="IR143" s="55"/>
      <c r="IS143" s="55"/>
      <c r="IT143" s="55"/>
      <c r="IU143" s="55"/>
      <c r="IV143" s="55"/>
      <c r="IW143" s="55"/>
      <c r="IX143" s="55"/>
      <c r="IY143" s="55"/>
      <c r="IZ143" s="55"/>
      <c r="JA143" s="55"/>
      <c r="JB143" s="55"/>
    </row>
    <row r="144" spans="1:262" s="16" customFormat="1" ht="108" customHeight="1" x14ac:dyDescent="0.25">
      <c r="A144" s="10" t="s">
        <v>68</v>
      </c>
      <c r="B144" s="29"/>
      <c r="C144" s="12"/>
      <c r="D144" s="12"/>
      <c r="E144" s="12"/>
      <c r="F144" s="12">
        <v>35</v>
      </c>
      <c r="G144" s="18" t="s">
        <v>290</v>
      </c>
      <c r="H144" s="12" t="s">
        <v>187</v>
      </c>
      <c r="I144" s="47" t="s">
        <v>295</v>
      </c>
      <c r="J144" s="12">
        <v>20</v>
      </c>
      <c r="K144" s="12">
        <v>21.5</v>
      </c>
      <c r="L144" s="12"/>
      <c r="M144" s="12"/>
      <c r="N144" s="12">
        <v>0</v>
      </c>
      <c r="O144" s="14">
        <f>SUM(L144:N144)</f>
        <v>0</v>
      </c>
      <c r="P144" s="13" t="s">
        <v>300</v>
      </c>
      <c r="Q144" s="14">
        <f>MIN(C144:E144)</f>
        <v>0</v>
      </c>
      <c r="R144" s="12"/>
      <c r="S144" s="12"/>
      <c r="T144" s="12"/>
      <c r="U144" s="14">
        <v>0</v>
      </c>
      <c r="V144" s="14">
        <v>0</v>
      </c>
      <c r="W144" s="28">
        <f>Q144-(O144-N144)</f>
        <v>0</v>
      </c>
      <c r="X144" s="1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55"/>
      <c r="DV144" s="55"/>
      <c r="DW144" s="55"/>
      <c r="DX144" s="55"/>
      <c r="DY144" s="55"/>
      <c r="DZ144" s="55"/>
      <c r="EA144" s="55"/>
      <c r="EB144" s="55"/>
      <c r="EC144" s="55"/>
      <c r="ED144" s="55"/>
      <c r="EE144" s="55"/>
      <c r="EF144" s="55"/>
      <c r="EG144" s="55"/>
      <c r="EH144" s="55"/>
      <c r="EI144" s="55"/>
      <c r="EJ144" s="55"/>
      <c r="EK144" s="55"/>
      <c r="EL144" s="55"/>
      <c r="EM144" s="55"/>
      <c r="EN144" s="55"/>
      <c r="EO144" s="55"/>
      <c r="EP144" s="55"/>
      <c r="EQ144" s="55"/>
      <c r="ER144" s="55"/>
      <c r="ES144" s="55"/>
      <c r="ET144" s="55"/>
      <c r="EU144" s="55"/>
      <c r="EV144" s="55"/>
      <c r="EW144" s="55"/>
      <c r="EX144" s="55"/>
      <c r="EY144" s="55"/>
      <c r="EZ144" s="55"/>
      <c r="FA144" s="55"/>
      <c r="FB144" s="55"/>
      <c r="FC144" s="55"/>
      <c r="FD144" s="55"/>
      <c r="FE144" s="55"/>
      <c r="FF144" s="55"/>
      <c r="FG144" s="55"/>
      <c r="FH144" s="55"/>
      <c r="FI144" s="55"/>
      <c r="FJ144" s="55"/>
      <c r="FK144" s="55"/>
      <c r="FL144" s="55"/>
      <c r="FM144" s="55"/>
      <c r="FN144" s="55"/>
      <c r="FO144" s="55"/>
      <c r="FP144" s="55"/>
      <c r="FQ144" s="55"/>
      <c r="FR144" s="55"/>
      <c r="FS144" s="55"/>
      <c r="FT144" s="55"/>
      <c r="FU144" s="55"/>
      <c r="FV144" s="55"/>
      <c r="FW144" s="55"/>
      <c r="FX144" s="55"/>
      <c r="FY144" s="55"/>
      <c r="FZ144" s="55"/>
      <c r="GA144" s="55"/>
      <c r="GB144" s="55"/>
      <c r="GC144" s="55"/>
      <c r="GD144" s="55"/>
      <c r="GE144" s="55"/>
      <c r="GF144" s="55"/>
      <c r="GG144" s="55"/>
      <c r="GH144" s="55"/>
      <c r="GI144" s="55"/>
      <c r="GJ144" s="55"/>
      <c r="GK144" s="55"/>
      <c r="GL144" s="55"/>
      <c r="GM144" s="55"/>
      <c r="GN144" s="55"/>
      <c r="GO144" s="55"/>
      <c r="GP144" s="55"/>
      <c r="GQ144" s="55"/>
      <c r="GR144" s="55"/>
      <c r="GS144" s="55"/>
      <c r="GT144" s="55"/>
      <c r="GU144" s="55"/>
      <c r="GV144" s="55"/>
      <c r="GW144" s="55"/>
      <c r="GX144" s="55"/>
      <c r="GY144" s="55"/>
      <c r="GZ144" s="55"/>
      <c r="HA144" s="55"/>
      <c r="HB144" s="55"/>
      <c r="HC144" s="55"/>
      <c r="HD144" s="55"/>
      <c r="HE144" s="55"/>
      <c r="HF144" s="55"/>
      <c r="HG144" s="55"/>
      <c r="HH144" s="55"/>
      <c r="HI144" s="55"/>
      <c r="HJ144" s="55"/>
      <c r="HK144" s="55"/>
      <c r="HL144" s="55"/>
      <c r="HM144" s="55"/>
      <c r="HN144" s="55"/>
      <c r="HO144" s="55"/>
      <c r="HP144" s="55"/>
      <c r="HQ144" s="55"/>
      <c r="HR144" s="55"/>
      <c r="HS144" s="55"/>
      <c r="HT144" s="55"/>
      <c r="HU144" s="55"/>
      <c r="HV144" s="55"/>
      <c r="HW144" s="55"/>
      <c r="HX144" s="55"/>
      <c r="HY144" s="55"/>
      <c r="HZ144" s="55"/>
      <c r="IA144" s="55"/>
      <c r="IB144" s="55"/>
      <c r="IC144" s="55"/>
      <c r="ID144" s="55"/>
      <c r="IE144" s="55"/>
      <c r="IF144" s="55"/>
      <c r="IG144" s="55"/>
      <c r="IH144" s="55"/>
      <c r="II144" s="55"/>
      <c r="IJ144" s="55"/>
      <c r="IK144" s="55"/>
      <c r="IL144" s="55"/>
      <c r="IM144" s="55"/>
      <c r="IN144" s="55"/>
      <c r="IO144" s="55"/>
      <c r="IP144" s="55"/>
      <c r="IQ144" s="55"/>
      <c r="IR144" s="55"/>
      <c r="IS144" s="55"/>
      <c r="IT144" s="55"/>
      <c r="IU144" s="55"/>
      <c r="IV144" s="55"/>
      <c r="IW144" s="55"/>
      <c r="IX144" s="55"/>
      <c r="IY144" s="55"/>
      <c r="IZ144" s="55"/>
      <c r="JA144" s="55"/>
      <c r="JB144" s="55"/>
    </row>
    <row r="145" spans="1:262" s="2" customFormat="1" ht="34.5" customHeight="1" x14ac:dyDescent="0.25">
      <c r="A145" s="69" t="s">
        <v>314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1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  <c r="FY145" s="52"/>
      <c r="FZ145" s="52"/>
      <c r="GA145" s="52"/>
      <c r="GB145" s="52"/>
      <c r="GC145" s="52"/>
      <c r="GD145" s="52"/>
      <c r="GE145" s="52"/>
      <c r="GF145" s="52"/>
      <c r="GG145" s="52"/>
      <c r="GH145" s="52"/>
      <c r="GI145" s="52"/>
      <c r="GJ145" s="52"/>
      <c r="GK145" s="52"/>
      <c r="GL145" s="52"/>
      <c r="GM145" s="52"/>
      <c r="GN145" s="52"/>
      <c r="GO145" s="52"/>
      <c r="GP145" s="52"/>
      <c r="GQ145" s="52"/>
      <c r="GR145" s="52"/>
      <c r="GS145" s="52"/>
      <c r="GT145" s="52"/>
      <c r="GU145" s="52"/>
      <c r="GV145" s="52"/>
      <c r="GW145" s="52"/>
      <c r="GX145" s="52"/>
      <c r="GY145" s="52"/>
      <c r="GZ145" s="52"/>
      <c r="HA145" s="52"/>
      <c r="HB145" s="52"/>
      <c r="HC145" s="52"/>
      <c r="HD145" s="52"/>
      <c r="HE145" s="52"/>
      <c r="HF145" s="52"/>
      <c r="HG145" s="52"/>
      <c r="HH145" s="52"/>
      <c r="HI145" s="52"/>
      <c r="HJ145" s="52"/>
      <c r="HK145" s="52"/>
      <c r="HL145" s="52"/>
      <c r="HM145" s="52"/>
      <c r="HN145" s="52"/>
      <c r="HO145" s="52"/>
      <c r="HP145" s="52"/>
      <c r="HQ145" s="52"/>
      <c r="HR145" s="52"/>
      <c r="HS145" s="52"/>
      <c r="HT145" s="52"/>
      <c r="HU145" s="52"/>
      <c r="HV145" s="52"/>
      <c r="HW145" s="52"/>
      <c r="HX145" s="52"/>
      <c r="HY145" s="52"/>
      <c r="HZ145" s="52"/>
      <c r="IA145" s="52"/>
      <c r="IB145" s="52"/>
      <c r="IC145" s="52"/>
      <c r="ID145" s="52"/>
      <c r="IE145" s="52"/>
      <c r="IF145" s="52"/>
      <c r="IG145" s="52"/>
      <c r="IH145" s="52"/>
      <c r="II145" s="52"/>
      <c r="IJ145" s="52"/>
      <c r="IK145" s="52"/>
      <c r="IL145" s="52"/>
      <c r="IM145" s="52"/>
      <c r="IN145" s="52"/>
      <c r="IO145" s="52"/>
      <c r="IP145" s="52"/>
      <c r="IQ145" s="52"/>
      <c r="IR145" s="52"/>
      <c r="IS145" s="52"/>
      <c r="IT145" s="52"/>
      <c r="IU145" s="52"/>
      <c r="IV145" s="52"/>
      <c r="IW145" s="52"/>
      <c r="IX145" s="52"/>
      <c r="IY145" s="52"/>
      <c r="IZ145" s="52"/>
      <c r="JA145" s="52"/>
      <c r="JB145" s="52"/>
    </row>
    <row r="146" spans="1:262" s="16" customFormat="1" ht="182.25" customHeight="1" x14ac:dyDescent="0.25">
      <c r="A146" s="10" t="s">
        <v>25</v>
      </c>
      <c r="B146" s="11" t="s">
        <v>313</v>
      </c>
      <c r="C146" s="12"/>
      <c r="D146" s="12"/>
      <c r="E146" s="12"/>
      <c r="F146" s="12">
        <v>35</v>
      </c>
      <c r="G146" s="12"/>
      <c r="H146" s="12" t="s">
        <v>96</v>
      </c>
      <c r="I146" s="12" t="s">
        <v>659</v>
      </c>
      <c r="J146" s="12">
        <v>16</v>
      </c>
      <c r="K146" s="12">
        <v>17.2</v>
      </c>
      <c r="L146" s="12">
        <f>SUM(L147:L150)</f>
        <v>0.28300000000000003</v>
      </c>
      <c r="M146" s="12">
        <f>SUM(M147:M150)</f>
        <v>3.3000000000000002E-2</v>
      </c>
      <c r="N146" s="12">
        <f>SUM(N147:N150)</f>
        <v>2.1999999999999999E-2</v>
      </c>
      <c r="O146" s="12">
        <f>SUM(O147:O150)</f>
        <v>0.33800000000000008</v>
      </c>
      <c r="P146" s="13" t="s">
        <v>635</v>
      </c>
      <c r="Q146" s="12"/>
      <c r="R146" s="12"/>
      <c r="S146" s="12"/>
      <c r="T146" s="12"/>
      <c r="U146" s="12"/>
      <c r="V146" s="62">
        <f>O146/K146*100</f>
        <v>1.965116279069768</v>
      </c>
      <c r="W146" s="12">
        <f>SUM(W147:W150)</f>
        <v>2.9470000000000005</v>
      </c>
      <c r="X146" s="1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  <c r="ET146" s="55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I146" s="55"/>
      <c r="FJ146" s="55"/>
      <c r="FK146" s="55"/>
      <c r="FL146" s="55"/>
      <c r="FM146" s="55"/>
      <c r="FN146" s="55"/>
      <c r="FO146" s="55"/>
      <c r="FP146" s="55"/>
      <c r="FQ146" s="55"/>
      <c r="FR146" s="55"/>
      <c r="FS146" s="55"/>
      <c r="FT146" s="55"/>
      <c r="FU146" s="55"/>
      <c r="FV146" s="55"/>
      <c r="FW146" s="55"/>
      <c r="FX146" s="55"/>
      <c r="FY146" s="55"/>
      <c r="FZ146" s="55"/>
      <c r="GA146" s="55"/>
      <c r="GB146" s="55"/>
      <c r="GC146" s="55"/>
      <c r="GD146" s="55"/>
      <c r="GE146" s="55"/>
      <c r="GF146" s="55"/>
      <c r="GG146" s="55"/>
      <c r="GH146" s="55"/>
      <c r="GI146" s="55"/>
      <c r="GJ146" s="55"/>
      <c r="GK146" s="55"/>
      <c r="GL146" s="55"/>
      <c r="GM146" s="55"/>
      <c r="GN146" s="55"/>
      <c r="GO146" s="55"/>
      <c r="GP146" s="55"/>
      <c r="GQ146" s="55"/>
      <c r="GR146" s="55"/>
      <c r="GS146" s="55"/>
      <c r="GT146" s="55"/>
      <c r="GU146" s="55"/>
      <c r="GV146" s="55"/>
      <c r="GW146" s="55"/>
      <c r="GX146" s="55"/>
      <c r="GY146" s="55"/>
      <c r="GZ146" s="55"/>
      <c r="HA146" s="55"/>
      <c r="HB146" s="55"/>
      <c r="HC146" s="55"/>
      <c r="HD146" s="55"/>
      <c r="HE146" s="55"/>
      <c r="HF146" s="55"/>
      <c r="HG146" s="55"/>
      <c r="HH146" s="55"/>
      <c r="HI146" s="55"/>
      <c r="HJ146" s="55"/>
      <c r="HK146" s="55"/>
      <c r="HL146" s="55"/>
      <c r="HM146" s="55"/>
      <c r="HN146" s="55"/>
      <c r="HO146" s="55"/>
      <c r="HP146" s="55"/>
      <c r="HQ146" s="55"/>
      <c r="HR146" s="55"/>
      <c r="HS146" s="55"/>
      <c r="HT146" s="55"/>
      <c r="HU146" s="55"/>
      <c r="HV146" s="55"/>
      <c r="HW146" s="55"/>
      <c r="HX146" s="55"/>
      <c r="HY146" s="55"/>
      <c r="HZ146" s="55"/>
      <c r="IA146" s="55"/>
      <c r="IB146" s="55"/>
      <c r="IC146" s="55"/>
      <c r="ID146" s="55"/>
      <c r="IE146" s="55"/>
      <c r="IF146" s="55"/>
      <c r="IG146" s="55"/>
      <c r="IH146" s="55"/>
      <c r="II146" s="55"/>
      <c r="IJ146" s="55"/>
      <c r="IK146" s="55"/>
      <c r="IL146" s="55"/>
      <c r="IM146" s="55"/>
      <c r="IN146" s="55"/>
      <c r="IO146" s="55"/>
      <c r="IP146" s="55"/>
      <c r="IQ146" s="55"/>
      <c r="IR146" s="55"/>
      <c r="IS146" s="55"/>
      <c r="IT146" s="55"/>
      <c r="IU146" s="55"/>
      <c r="IV146" s="55"/>
      <c r="IW146" s="55"/>
      <c r="IX146" s="55"/>
      <c r="IY146" s="55"/>
      <c r="IZ146" s="55"/>
      <c r="JA146" s="55"/>
      <c r="JB146" s="55"/>
    </row>
    <row r="147" spans="1:262" s="16" customFormat="1" ht="75" customHeight="1" x14ac:dyDescent="0.25">
      <c r="A147" s="10" t="s">
        <v>26</v>
      </c>
      <c r="B147" s="29" t="s">
        <v>311</v>
      </c>
      <c r="C147" s="12">
        <v>4</v>
      </c>
      <c r="D147" s="12">
        <v>1.6</v>
      </c>
      <c r="E147" s="12"/>
      <c r="F147" s="12">
        <v>35</v>
      </c>
      <c r="G147" s="18" t="s">
        <v>312</v>
      </c>
      <c r="H147" s="12" t="s">
        <v>61</v>
      </c>
      <c r="I147" s="12">
        <v>26.7</v>
      </c>
      <c r="J147" s="12">
        <v>16</v>
      </c>
      <c r="K147" s="12">
        <v>17.2</v>
      </c>
      <c r="L147" s="12">
        <v>3.0000000000000001E-3</v>
      </c>
      <c r="M147" s="12">
        <v>0</v>
      </c>
      <c r="N147" s="12">
        <v>0</v>
      </c>
      <c r="O147" s="14">
        <f>SUM(L147:N147)</f>
        <v>3.0000000000000001E-3</v>
      </c>
      <c r="P147" s="13" t="s">
        <v>309</v>
      </c>
      <c r="Q147" s="14">
        <f>MIN(C147:E147)</f>
        <v>1.6</v>
      </c>
      <c r="R147" s="12"/>
      <c r="S147" s="12"/>
      <c r="T147" s="12"/>
      <c r="U147" s="62">
        <f>((O147-N147)/Q147)*100</f>
        <v>0.1875</v>
      </c>
      <c r="V147" s="62">
        <f>O147/K147*100+V148</f>
        <v>1.9651162790697678</v>
      </c>
      <c r="W147" s="28">
        <f>Q147-(O147-N147)</f>
        <v>1.5970000000000002</v>
      </c>
      <c r="X147" s="1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  <c r="DV147" s="55"/>
      <c r="DW147" s="55"/>
      <c r="DX147" s="55"/>
      <c r="DY147" s="55"/>
      <c r="DZ147" s="55"/>
      <c r="EA147" s="55"/>
      <c r="EB147" s="55"/>
      <c r="EC147" s="55"/>
      <c r="ED147" s="55"/>
      <c r="EE147" s="55"/>
      <c r="EF147" s="55"/>
      <c r="EG147" s="55"/>
      <c r="EH147" s="55"/>
      <c r="EI147" s="55"/>
      <c r="EJ147" s="55"/>
      <c r="EK147" s="55"/>
      <c r="EL147" s="55"/>
      <c r="EM147" s="55"/>
      <c r="EN147" s="55"/>
      <c r="EO147" s="55"/>
      <c r="EP147" s="55"/>
      <c r="EQ147" s="55"/>
      <c r="ER147" s="55"/>
      <c r="ES147" s="55"/>
      <c r="ET147" s="55"/>
      <c r="EU147" s="55"/>
      <c r="EV147" s="55"/>
      <c r="EW147" s="55"/>
      <c r="EX147" s="55"/>
      <c r="EY147" s="55"/>
      <c r="EZ147" s="55"/>
      <c r="FA147" s="55"/>
      <c r="FB147" s="55"/>
      <c r="FC147" s="55"/>
      <c r="FD147" s="55"/>
      <c r="FE147" s="55"/>
      <c r="FF147" s="55"/>
      <c r="FG147" s="55"/>
      <c r="FH147" s="55"/>
      <c r="FI147" s="55"/>
      <c r="FJ147" s="55"/>
      <c r="FK147" s="55"/>
      <c r="FL147" s="55"/>
      <c r="FM147" s="55"/>
      <c r="FN147" s="55"/>
      <c r="FO147" s="55"/>
      <c r="FP147" s="55"/>
      <c r="FQ147" s="55"/>
      <c r="FR147" s="55"/>
      <c r="FS147" s="55"/>
      <c r="FT147" s="55"/>
      <c r="FU147" s="55"/>
      <c r="FV147" s="55"/>
      <c r="FW147" s="55"/>
      <c r="FX147" s="55"/>
      <c r="FY147" s="55"/>
      <c r="FZ147" s="55"/>
      <c r="GA147" s="55"/>
      <c r="GB147" s="55"/>
      <c r="GC147" s="55"/>
      <c r="GD147" s="55"/>
      <c r="GE147" s="55"/>
      <c r="GF147" s="55"/>
      <c r="GG147" s="55"/>
      <c r="GH147" s="55"/>
      <c r="GI147" s="55"/>
      <c r="GJ147" s="55"/>
      <c r="GK147" s="55"/>
      <c r="GL147" s="55"/>
      <c r="GM147" s="55"/>
      <c r="GN147" s="55"/>
      <c r="GO147" s="55"/>
      <c r="GP147" s="55"/>
      <c r="GQ147" s="55"/>
      <c r="GR147" s="55"/>
      <c r="GS147" s="55"/>
      <c r="GT147" s="55"/>
      <c r="GU147" s="55"/>
      <c r="GV147" s="55"/>
      <c r="GW147" s="55"/>
      <c r="GX147" s="55"/>
      <c r="GY147" s="55"/>
      <c r="GZ147" s="55"/>
      <c r="HA147" s="55"/>
      <c r="HB147" s="55"/>
      <c r="HC147" s="55"/>
      <c r="HD147" s="55"/>
      <c r="HE147" s="55"/>
      <c r="HF147" s="55"/>
      <c r="HG147" s="55"/>
      <c r="HH147" s="55"/>
      <c r="HI147" s="55"/>
      <c r="HJ147" s="55"/>
      <c r="HK147" s="55"/>
      <c r="HL147" s="55"/>
      <c r="HM147" s="55"/>
      <c r="HN147" s="55"/>
      <c r="HO147" s="55"/>
      <c r="HP147" s="55"/>
      <c r="HQ147" s="55"/>
      <c r="HR147" s="55"/>
      <c r="HS147" s="55"/>
      <c r="HT147" s="55"/>
      <c r="HU147" s="55"/>
      <c r="HV147" s="55"/>
      <c r="HW147" s="55"/>
      <c r="HX147" s="55"/>
      <c r="HY147" s="55"/>
      <c r="HZ147" s="55"/>
      <c r="IA147" s="55"/>
      <c r="IB147" s="55"/>
      <c r="IC147" s="55"/>
      <c r="ID147" s="55"/>
      <c r="IE147" s="55"/>
      <c r="IF147" s="55"/>
      <c r="IG147" s="55"/>
      <c r="IH147" s="55"/>
      <c r="II147" s="55"/>
      <c r="IJ147" s="55"/>
      <c r="IK147" s="55"/>
      <c r="IL147" s="55"/>
      <c r="IM147" s="55"/>
      <c r="IN147" s="55"/>
      <c r="IO147" s="55"/>
      <c r="IP147" s="55"/>
      <c r="IQ147" s="55"/>
      <c r="IR147" s="55"/>
      <c r="IS147" s="55"/>
      <c r="IT147" s="55"/>
      <c r="IU147" s="55"/>
      <c r="IV147" s="55"/>
      <c r="IW147" s="55"/>
      <c r="IX147" s="55"/>
      <c r="IY147" s="55"/>
      <c r="IZ147" s="55"/>
      <c r="JA147" s="55"/>
      <c r="JB147" s="55"/>
    </row>
    <row r="148" spans="1:262" s="16" customFormat="1" ht="51" customHeight="1" x14ac:dyDescent="0.25">
      <c r="A148" s="10" t="s">
        <v>27</v>
      </c>
      <c r="B148" s="29" t="s">
        <v>305</v>
      </c>
      <c r="C148" s="12">
        <v>1.6</v>
      </c>
      <c r="D148" s="47" t="s">
        <v>308</v>
      </c>
      <c r="E148" s="12"/>
      <c r="F148" s="12">
        <v>35</v>
      </c>
      <c r="G148" s="18" t="s">
        <v>310</v>
      </c>
      <c r="H148" s="12" t="s">
        <v>96</v>
      </c>
      <c r="I148" s="12" t="s">
        <v>307</v>
      </c>
      <c r="J148" s="47" t="s">
        <v>241</v>
      </c>
      <c r="K148" s="12">
        <v>17.2</v>
      </c>
      <c r="L148" s="12">
        <v>0.28000000000000003</v>
      </c>
      <c r="M148" s="12">
        <v>3.3000000000000002E-2</v>
      </c>
      <c r="N148" s="12">
        <v>2.1999999999999999E-2</v>
      </c>
      <c r="O148" s="14">
        <f>SUM(L148:N148)</f>
        <v>0.33500000000000008</v>
      </c>
      <c r="P148" s="13" t="s">
        <v>607</v>
      </c>
      <c r="Q148" s="14">
        <f>MIN(C148:E148)</f>
        <v>1.6</v>
      </c>
      <c r="R148" s="12"/>
      <c r="S148" s="12"/>
      <c r="T148" s="12"/>
      <c r="U148" s="62">
        <f>((O148-N148)/Q148)*100</f>
        <v>19.562500000000004</v>
      </c>
      <c r="V148" s="62">
        <f>O148/K148*100+V149</f>
        <v>1.9476744186046515</v>
      </c>
      <c r="W148" s="28">
        <f>Q148-(O148-N148)</f>
        <v>1.2869999999999999</v>
      </c>
      <c r="X148" s="1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  <c r="DY148" s="55"/>
      <c r="DZ148" s="55"/>
      <c r="EA148" s="55"/>
      <c r="EB148" s="55"/>
      <c r="EC148" s="55"/>
      <c r="ED148" s="55"/>
      <c r="EE148" s="55"/>
      <c r="EF148" s="55"/>
      <c r="EG148" s="55"/>
      <c r="EH148" s="55"/>
      <c r="EI148" s="55"/>
      <c r="EJ148" s="55"/>
      <c r="EK148" s="55"/>
      <c r="EL148" s="55"/>
      <c r="EM148" s="55"/>
      <c r="EN148" s="55"/>
      <c r="EO148" s="55"/>
      <c r="EP148" s="55"/>
      <c r="EQ148" s="55"/>
      <c r="ER148" s="55"/>
      <c r="ES148" s="55"/>
      <c r="ET148" s="55"/>
      <c r="EU148" s="55"/>
      <c r="EV148" s="55"/>
      <c r="EW148" s="55"/>
      <c r="EX148" s="55"/>
      <c r="EY148" s="55"/>
      <c r="EZ148" s="55"/>
      <c r="FA148" s="55"/>
      <c r="FB148" s="55"/>
      <c r="FC148" s="55"/>
      <c r="FD148" s="55"/>
      <c r="FE148" s="55"/>
      <c r="FF148" s="55"/>
      <c r="FG148" s="55"/>
      <c r="FH148" s="55"/>
      <c r="FI148" s="55"/>
      <c r="FJ148" s="55"/>
      <c r="FK148" s="55"/>
      <c r="FL148" s="55"/>
      <c r="FM148" s="55"/>
      <c r="FN148" s="55"/>
      <c r="FO148" s="55"/>
      <c r="FP148" s="55"/>
      <c r="FQ148" s="55"/>
      <c r="FR148" s="55"/>
      <c r="FS148" s="55"/>
      <c r="FT148" s="55"/>
      <c r="FU148" s="55"/>
      <c r="FV148" s="55"/>
      <c r="FW148" s="55"/>
      <c r="FX148" s="55"/>
      <c r="FY148" s="55"/>
      <c r="FZ148" s="55"/>
      <c r="GA148" s="55"/>
      <c r="GB148" s="55"/>
      <c r="GC148" s="55"/>
      <c r="GD148" s="55"/>
      <c r="GE148" s="55"/>
      <c r="GF148" s="55"/>
      <c r="GG148" s="55"/>
      <c r="GH148" s="55"/>
      <c r="GI148" s="55"/>
      <c r="GJ148" s="55"/>
      <c r="GK148" s="55"/>
      <c r="GL148" s="55"/>
      <c r="GM148" s="55"/>
      <c r="GN148" s="55"/>
      <c r="GO148" s="55"/>
      <c r="GP148" s="55"/>
      <c r="GQ148" s="55"/>
      <c r="GR148" s="55"/>
      <c r="GS148" s="55"/>
      <c r="GT148" s="55"/>
      <c r="GU148" s="55"/>
      <c r="GV148" s="55"/>
      <c r="GW148" s="55"/>
      <c r="GX148" s="55"/>
      <c r="GY148" s="55"/>
      <c r="GZ148" s="55"/>
      <c r="HA148" s="55"/>
      <c r="HB148" s="55"/>
      <c r="HC148" s="55"/>
      <c r="HD148" s="55"/>
      <c r="HE148" s="55"/>
      <c r="HF148" s="55"/>
      <c r="HG148" s="55"/>
      <c r="HH148" s="55"/>
      <c r="HI148" s="55"/>
      <c r="HJ148" s="55"/>
      <c r="HK148" s="55"/>
      <c r="HL148" s="55"/>
      <c r="HM148" s="55"/>
      <c r="HN148" s="55"/>
      <c r="HO148" s="55"/>
      <c r="HP148" s="55"/>
      <c r="HQ148" s="55"/>
      <c r="HR148" s="55"/>
      <c r="HS148" s="55"/>
      <c r="HT148" s="55"/>
      <c r="HU148" s="55"/>
      <c r="HV148" s="55"/>
      <c r="HW148" s="55"/>
      <c r="HX148" s="55"/>
      <c r="HY148" s="55"/>
      <c r="HZ148" s="55"/>
      <c r="IA148" s="55"/>
      <c r="IB148" s="55"/>
      <c r="IC148" s="55"/>
      <c r="ID148" s="55"/>
      <c r="IE148" s="55"/>
      <c r="IF148" s="55"/>
      <c r="IG148" s="55"/>
      <c r="IH148" s="55"/>
      <c r="II148" s="55"/>
      <c r="IJ148" s="55"/>
      <c r="IK148" s="55"/>
      <c r="IL148" s="55"/>
      <c r="IM148" s="55"/>
      <c r="IN148" s="55"/>
      <c r="IO148" s="55"/>
      <c r="IP148" s="55"/>
      <c r="IQ148" s="55"/>
      <c r="IR148" s="55"/>
      <c r="IS148" s="55"/>
      <c r="IT148" s="55"/>
      <c r="IU148" s="55"/>
      <c r="IV148" s="55"/>
      <c r="IW148" s="55"/>
      <c r="IX148" s="55"/>
      <c r="IY148" s="55"/>
      <c r="IZ148" s="55"/>
      <c r="JA148" s="55"/>
      <c r="JB148" s="55"/>
    </row>
    <row r="149" spans="1:262" s="16" customFormat="1" ht="82.5" customHeight="1" x14ac:dyDescent="0.25">
      <c r="A149" s="10" t="s">
        <v>28</v>
      </c>
      <c r="B149" s="29" t="s">
        <v>654</v>
      </c>
      <c r="C149" s="12">
        <v>6.3E-2</v>
      </c>
      <c r="D149" s="47"/>
      <c r="E149" s="12"/>
      <c r="F149" s="12">
        <v>35</v>
      </c>
      <c r="G149" s="18" t="s">
        <v>653</v>
      </c>
      <c r="H149" s="12" t="s">
        <v>61</v>
      </c>
      <c r="I149" s="12">
        <v>0.03</v>
      </c>
      <c r="J149" s="47" t="s">
        <v>241</v>
      </c>
      <c r="K149" s="12">
        <v>17.2</v>
      </c>
      <c r="L149" s="12">
        <v>0</v>
      </c>
      <c r="M149" s="12">
        <v>0</v>
      </c>
      <c r="N149" s="12">
        <v>0</v>
      </c>
      <c r="O149" s="14">
        <f>SUM(L149:N149)</f>
        <v>0</v>
      </c>
      <c r="P149" s="12" t="s">
        <v>61</v>
      </c>
      <c r="Q149" s="14">
        <f>MIN(C149:E149)</f>
        <v>6.3E-2</v>
      </c>
      <c r="R149" s="12"/>
      <c r="S149" s="12"/>
      <c r="T149" s="12"/>
      <c r="U149" s="14">
        <f>((O149-N149)/Q149)*100</f>
        <v>0</v>
      </c>
      <c r="V149" s="14">
        <f>O149/K149*100+V150</f>
        <v>0</v>
      </c>
      <c r="W149" s="28">
        <f>Q149-(O149-N149)</f>
        <v>6.3E-2</v>
      </c>
      <c r="X149" s="1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5"/>
      <c r="DX149" s="55"/>
      <c r="DY149" s="55"/>
      <c r="DZ149" s="55"/>
      <c r="EA149" s="55"/>
      <c r="EB149" s="55"/>
      <c r="EC149" s="55"/>
      <c r="ED149" s="55"/>
      <c r="EE149" s="55"/>
      <c r="EF149" s="55"/>
      <c r="EG149" s="55"/>
      <c r="EH149" s="55"/>
      <c r="EI149" s="55"/>
      <c r="EJ149" s="55"/>
      <c r="EK149" s="55"/>
      <c r="EL149" s="55"/>
      <c r="EM149" s="55"/>
      <c r="EN149" s="55"/>
      <c r="EO149" s="55"/>
      <c r="EP149" s="55"/>
      <c r="EQ149" s="55"/>
      <c r="ER149" s="55"/>
      <c r="ES149" s="55"/>
      <c r="ET149" s="55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I149" s="55"/>
      <c r="FJ149" s="55"/>
      <c r="FK149" s="55"/>
      <c r="FL149" s="55"/>
      <c r="FM149" s="55"/>
      <c r="FN149" s="55"/>
      <c r="FO149" s="55"/>
      <c r="FP149" s="55"/>
      <c r="FQ149" s="55"/>
      <c r="FR149" s="55"/>
      <c r="FS149" s="55"/>
      <c r="FT149" s="55"/>
      <c r="FU149" s="55"/>
      <c r="FV149" s="55"/>
      <c r="FW149" s="55"/>
      <c r="FX149" s="55"/>
      <c r="FY149" s="55"/>
      <c r="FZ149" s="55"/>
      <c r="GA149" s="55"/>
      <c r="GB149" s="55"/>
      <c r="GC149" s="55"/>
      <c r="GD149" s="55"/>
      <c r="GE149" s="55"/>
      <c r="GF149" s="55"/>
      <c r="GG149" s="55"/>
      <c r="GH149" s="55"/>
      <c r="GI149" s="55"/>
      <c r="GJ149" s="55"/>
      <c r="GK149" s="55"/>
      <c r="GL149" s="55"/>
      <c r="GM149" s="55"/>
      <c r="GN149" s="55"/>
      <c r="GO149" s="55"/>
      <c r="GP149" s="55"/>
      <c r="GQ149" s="55"/>
      <c r="GR149" s="55"/>
      <c r="GS149" s="55"/>
      <c r="GT149" s="55"/>
      <c r="GU149" s="55"/>
      <c r="GV149" s="55"/>
      <c r="GW149" s="55"/>
      <c r="GX149" s="55"/>
      <c r="GY149" s="55"/>
      <c r="GZ149" s="55"/>
      <c r="HA149" s="55"/>
      <c r="HB149" s="55"/>
      <c r="HC149" s="55"/>
      <c r="HD149" s="55"/>
      <c r="HE149" s="55"/>
      <c r="HF149" s="55"/>
      <c r="HG149" s="55"/>
      <c r="HH149" s="55"/>
      <c r="HI149" s="55"/>
      <c r="HJ149" s="55"/>
      <c r="HK149" s="55"/>
      <c r="HL149" s="55"/>
      <c r="HM149" s="55"/>
      <c r="HN149" s="55"/>
      <c r="HO149" s="55"/>
      <c r="HP149" s="55"/>
      <c r="HQ149" s="55"/>
      <c r="HR149" s="55"/>
      <c r="HS149" s="55"/>
      <c r="HT149" s="55"/>
      <c r="HU149" s="55"/>
      <c r="HV149" s="55"/>
      <c r="HW149" s="55"/>
      <c r="HX149" s="55"/>
      <c r="HY149" s="55"/>
      <c r="HZ149" s="55"/>
      <c r="IA149" s="55"/>
      <c r="IB149" s="55"/>
      <c r="IC149" s="55"/>
      <c r="ID149" s="55"/>
      <c r="IE149" s="55"/>
      <c r="IF149" s="55"/>
      <c r="IG149" s="55"/>
      <c r="IH149" s="55"/>
      <c r="II149" s="55"/>
      <c r="IJ149" s="55"/>
      <c r="IK149" s="55"/>
      <c r="IL149" s="55"/>
      <c r="IM149" s="55"/>
      <c r="IN149" s="55"/>
      <c r="IO149" s="55"/>
      <c r="IP149" s="55"/>
      <c r="IQ149" s="55"/>
      <c r="IR149" s="55"/>
      <c r="IS149" s="55"/>
      <c r="IT149" s="55"/>
      <c r="IU149" s="55"/>
      <c r="IV149" s="55"/>
      <c r="IW149" s="55"/>
      <c r="IX149" s="55"/>
      <c r="IY149" s="55"/>
      <c r="IZ149" s="55"/>
      <c r="JA149" s="55"/>
      <c r="JB149" s="55"/>
    </row>
    <row r="150" spans="1:262" s="16" customFormat="1" ht="122.25" customHeight="1" x14ac:dyDescent="0.25">
      <c r="A150" s="10" t="s">
        <v>49</v>
      </c>
      <c r="B150" s="29"/>
      <c r="C150" s="12"/>
      <c r="D150" s="12"/>
      <c r="E150" s="12"/>
      <c r="F150" s="12">
        <v>35</v>
      </c>
      <c r="G150" s="18" t="s">
        <v>306</v>
      </c>
      <c r="H150" s="12" t="s">
        <v>61</v>
      </c>
      <c r="I150" s="12">
        <v>14.8</v>
      </c>
      <c r="J150" s="12">
        <v>16</v>
      </c>
      <c r="K150" s="12">
        <v>17.2</v>
      </c>
      <c r="L150" s="12">
        <v>0</v>
      </c>
      <c r="M150" s="12">
        <v>0</v>
      </c>
      <c r="N150" s="12">
        <v>0</v>
      </c>
      <c r="O150" s="14">
        <f>SUM(L150:N150)</f>
        <v>0</v>
      </c>
      <c r="P150" s="13" t="s">
        <v>636</v>
      </c>
      <c r="Q150" s="14">
        <f>MIN(C150:E150)</f>
        <v>0</v>
      </c>
      <c r="R150" s="12"/>
      <c r="S150" s="12"/>
      <c r="T150" s="12"/>
      <c r="U150" s="14"/>
      <c r="V150" s="14">
        <f>O150/K150*100</f>
        <v>0</v>
      </c>
      <c r="W150" s="28">
        <f>Q150-(O150-N150)</f>
        <v>0</v>
      </c>
      <c r="X150" s="1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55"/>
      <c r="EH150" s="55"/>
      <c r="EI150" s="55"/>
      <c r="EJ150" s="55"/>
      <c r="EK150" s="55"/>
      <c r="EL150" s="55"/>
      <c r="EM150" s="55"/>
      <c r="EN150" s="55"/>
      <c r="EO150" s="55"/>
      <c r="EP150" s="55"/>
      <c r="EQ150" s="55"/>
      <c r="ER150" s="55"/>
      <c r="ES150" s="55"/>
      <c r="ET150" s="55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  <c r="FI150" s="55"/>
      <c r="FJ150" s="55"/>
      <c r="FK150" s="55"/>
      <c r="FL150" s="55"/>
      <c r="FM150" s="55"/>
      <c r="FN150" s="55"/>
      <c r="FO150" s="55"/>
      <c r="FP150" s="55"/>
      <c r="FQ150" s="55"/>
      <c r="FR150" s="55"/>
      <c r="FS150" s="55"/>
      <c r="FT150" s="55"/>
      <c r="FU150" s="55"/>
      <c r="FV150" s="55"/>
      <c r="FW150" s="55"/>
      <c r="FX150" s="55"/>
      <c r="FY150" s="55"/>
      <c r="FZ150" s="55"/>
      <c r="GA150" s="55"/>
      <c r="GB150" s="55"/>
      <c r="GC150" s="55"/>
      <c r="GD150" s="55"/>
      <c r="GE150" s="55"/>
      <c r="GF150" s="55"/>
      <c r="GG150" s="55"/>
      <c r="GH150" s="55"/>
      <c r="GI150" s="55"/>
      <c r="GJ150" s="55"/>
      <c r="GK150" s="55"/>
      <c r="GL150" s="55"/>
      <c r="GM150" s="55"/>
      <c r="GN150" s="55"/>
      <c r="GO150" s="55"/>
      <c r="GP150" s="55"/>
      <c r="GQ150" s="55"/>
      <c r="GR150" s="55"/>
      <c r="GS150" s="55"/>
      <c r="GT150" s="55"/>
      <c r="GU150" s="55"/>
      <c r="GV150" s="55"/>
      <c r="GW150" s="55"/>
      <c r="GX150" s="55"/>
      <c r="GY150" s="55"/>
      <c r="GZ150" s="55"/>
      <c r="HA150" s="55"/>
      <c r="HB150" s="55"/>
      <c r="HC150" s="55"/>
      <c r="HD150" s="55"/>
      <c r="HE150" s="55"/>
      <c r="HF150" s="55"/>
      <c r="HG150" s="55"/>
      <c r="HH150" s="55"/>
      <c r="HI150" s="55"/>
      <c r="HJ150" s="55"/>
      <c r="HK150" s="55"/>
      <c r="HL150" s="55"/>
      <c r="HM150" s="55"/>
      <c r="HN150" s="55"/>
      <c r="HO150" s="55"/>
      <c r="HP150" s="55"/>
      <c r="HQ150" s="55"/>
      <c r="HR150" s="55"/>
      <c r="HS150" s="55"/>
      <c r="HT150" s="55"/>
      <c r="HU150" s="55"/>
      <c r="HV150" s="55"/>
      <c r="HW150" s="55"/>
      <c r="HX150" s="55"/>
      <c r="HY150" s="55"/>
      <c r="HZ150" s="55"/>
      <c r="IA150" s="55"/>
      <c r="IB150" s="55"/>
      <c r="IC150" s="55"/>
      <c r="ID150" s="55"/>
      <c r="IE150" s="55"/>
      <c r="IF150" s="55"/>
      <c r="IG150" s="55"/>
      <c r="IH150" s="55"/>
      <c r="II150" s="55"/>
      <c r="IJ150" s="55"/>
      <c r="IK150" s="55"/>
      <c r="IL150" s="55"/>
      <c r="IM150" s="55"/>
      <c r="IN150" s="55"/>
      <c r="IO150" s="55"/>
      <c r="IP150" s="55"/>
      <c r="IQ150" s="55"/>
      <c r="IR150" s="55"/>
      <c r="IS150" s="55"/>
      <c r="IT150" s="55"/>
      <c r="IU150" s="55"/>
      <c r="IV150" s="55"/>
      <c r="IW150" s="55"/>
      <c r="IX150" s="55"/>
      <c r="IY150" s="55"/>
      <c r="IZ150" s="55"/>
      <c r="JA150" s="55"/>
      <c r="JB150" s="55"/>
    </row>
    <row r="151" spans="1:262" s="2" customFormat="1" ht="34.5" customHeight="1" x14ac:dyDescent="0.25">
      <c r="A151" s="69" t="s">
        <v>665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1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  <c r="GB151" s="52"/>
      <c r="GC151" s="52"/>
      <c r="GD151" s="52"/>
      <c r="GE151" s="52"/>
      <c r="GF151" s="52"/>
      <c r="GG151" s="52"/>
      <c r="GH151" s="52"/>
      <c r="GI151" s="52"/>
      <c r="GJ151" s="52"/>
      <c r="GK151" s="52"/>
      <c r="GL151" s="52"/>
      <c r="GM151" s="52"/>
      <c r="GN151" s="52"/>
      <c r="GO151" s="52"/>
      <c r="GP151" s="52"/>
      <c r="GQ151" s="52"/>
      <c r="GR151" s="52"/>
      <c r="GS151" s="52"/>
      <c r="GT151" s="52"/>
      <c r="GU151" s="52"/>
      <c r="GV151" s="52"/>
      <c r="GW151" s="52"/>
      <c r="GX151" s="52"/>
      <c r="GY151" s="52"/>
      <c r="GZ151" s="52"/>
      <c r="HA151" s="52"/>
      <c r="HB151" s="52"/>
      <c r="HC151" s="52"/>
      <c r="HD151" s="52"/>
      <c r="HE151" s="52"/>
      <c r="HF151" s="52"/>
      <c r="HG151" s="52"/>
      <c r="HH151" s="52"/>
      <c r="HI151" s="52"/>
      <c r="HJ151" s="52"/>
      <c r="HK151" s="52"/>
      <c r="HL151" s="52"/>
      <c r="HM151" s="52"/>
      <c r="HN151" s="52"/>
      <c r="HO151" s="52"/>
      <c r="HP151" s="52"/>
      <c r="HQ151" s="52"/>
      <c r="HR151" s="52"/>
      <c r="HS151" s="52"/>
      <c r="HT151" s="52"/>
      <c r="HU151" s="52"/>
      <c r="HV151" s="52"/>
      <c r="HW151" s="52"/>
      <c r="HX151" s="52"/>
      <c r="HY151" s="52"/>
      <c r="HZ151" s="52"/>
      <c r="IA151" s="52"/>
      <c r="IB151" s="52"/>
      <c r="IC151" s="52"/>
      <c r="ID151" s="52"/>
      <c r="IE151" s="52"/>
      <c r="IF151" s="52"/>
      <c r="IG151" s="52"/>
      <c r="IH151" s="52"/>
      <c r="II151" s="52"/>
      <c r="IJ151" s="52"/>
      <c r="IK151" s="52"/>
      <c r="IL151" s="52"/>
      <c r="IM151" s="52"/>
      <c r="IN151" s="52"/>
      <c r="IO151" s="52"/>
      <c r="IP151" s="52"/>
      <c r="IQ151" s="52"/>
      <c r="IR151" s="52"/>
      <c r="IS151" s="52"/>
      <c r="IT151" s="52"/>
      <c r="IU151" s="52"/>
      <c r="IV151" s="52"/>
      <c r="IW151" s="52"/>
      <c r="IX151" s="52"/>
      <c r="IY151" s="52"/>
      <c r="IZ151" s="52"/>
      <c r="JA151" s="52"/>
      <c r="JB151" s="52"/>
    </row>
    <row r="152" spans="1:262" s="16" customFormat="1" ht="105.75" customHeight="1" x14ac:dyDescent="0.25">
      <c r="A152" s="10" t="s">
        <v>25</v>
      </c>
      <c r="B152" s="11" t="s">
        <v>666</v>
      </c>
      <c r="C152" s="12"/>
      <c r="D152" s="12"/>
      <c r="E152" s="12"/>
      <c r="F152" s="12">
        <v>35</v>
      </c>
      <c r="G152" s="12"/>
      <c r="H152" s="12" t="s">
        <v>471</v>
      </c>
      <c r="I152" s="12" t="s">
        <v>637</v>
      </c>
      <c r="J152" s="12">
        <v>10.6</v>
      </c>
      <c r="K152" s="12">
        <v>11.4</v>
      </c>
      <c r="L152" s="12">
        <f>SUM(L153:L161)</f>
        <v>1.2889999999999999</v>
      </c>
      <c r="M152" s="12">
        <f>SUM(M153:M161)</f>
        <v>0.45200000000000001</v>
      </c>
      <c r="N152" s="12">
        <f>SUM(N153:N161)</f>
        <v>0</v>
      </c>
      <c r="O152" s="12">
        <f>SUM(O153:O161)</f>
        <v>1.7410000000000001</v>
      </c>
      <c r="P152" s="13" t="s">
        <v>483</v>
      </c>
      <c r="Q152" s="12"/>
      <c r="R152" s="12"/>
      <c r="S152" s="12"/>
      <c r="T152" s="12"/>
      <c r="U152" s="12"/>
      <c r="V152" s="62">
        <f>O152/K152*100</f>
        <v>15.271929824561404</v>
      </c>
      <c r="W152" s="12">
        <f>SUM(W153:W161)</f>
        <v>5.8489999999999993</v>
      </c>
      <c r="X152" s="1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  <c r="DM152" s="55"/>
      <c r="DN152" s="55"/>
      <c r="DO152" s="55"/>
      <c r="DP152" s="55"/>
      <c r="DQ152" s="55"/>
      <c r="DR152" s="55"/>
      <c r="DS152" s="55"/>
      <c r="DT152" s="55"/>
      <c r="DU152" s="55"/>
      <c r="DV152" s="55"/>
      <c r="DW152" s="55"/>
      <c r="DX152" s="55"/>
      <c r="DY152" s="55"/>
      <c r="DZ152" s="55"/>
      <c r="EA152" s="55"/>
      <c r="EB152" s="55"/>
      <c r="EC152" s="55"/>
      <c r="ED152" s="55"/>
      <c r="EE152" s="55"/>
      <c r="EF152" s="55"/>
      <c r="EG152" s="55"/>
      <c r="EH152" s="55"/>
      <c r="EI152" s="55"/>
      <c r="EJ152" s="55"/>
      <c r="EK152" s="55"/>
      <c r="EL152" s="55"/>
      <c r="EM152" s="55"/>
      <c r="EN152" s="55"/>
      <c r="EO152" s="55"/>
      <c r="EP152" s="55"/>
      <c r="EQ152" s="55"/>
      <c r="ER152" s="55"/>
      <c r="ES152" s="55"/>
      <c r="ET152" s="55"/>
      <c r="EU152" s="55"/>
      <c r="EV152" s="55"/>
      <c r="EW152" s="55"/>
      <c r="EX152" s="55"/>
      <c r="EY152" s="55"/>
      <c r="EZ152" s="55"/>
      <c r="FA152" s="55"/>
      <c r="FB152" s="55"/>
      <c r="FC152" s="55"/>
      <c r="FD152" s="55"/>
      <c r="FE152" s="55"/>
      <c r="FF152" s="55"/>
      <c r="FG152" s="55"/>
      <c r="FH152" s="55"/>
      <c r="FI152" s="55"/>
      <c r="FJ152" s="55"/>
      <c r="FK152" s="55"/>
      <c r="FL152" s="55"/>
      <c r="FM152" s="55"/>
      <c r="FN152" s="55"/>
      <c r="FO152" s="55"/>
      <c r="FP152" s="55"/>
      <c r="FQ152" s="55"/>
      <c r="FR152" s="55"/>
      <c r="FS152" s="55"/>
      <c r="FT152" s="55"/>
      <c r="FU152" s="55"/>
      <c r="FV152" s="55"/>
      <c r="FW152" s="55"/>
      <c r="FX152" s="55"/>
      <c r="FY152" s="55"/>
      <c r="FZ152" s="55"/>
      <c r="GA152" s="55"/>
      <c r="GB152" s="55"/>
      <c r="GC152" s="55"/>
      <c r="GD152" s="55"/>
      <c r="GE152" s="55"/>
      <c r="GF152" s="55"/>
      <c r="GG152" s="55"/>
      <c r="GH152" s="55"/>
      <c r="GI152" s="55"/>
      <c r="GJ152" s="55"/>
      <c r="GK152" s="55"/>
      <c r="GL152" s="55"/>
      <c r="GM152" s="55"/>
      <c r="GN152" s="55"/>
      <c r="GO152" s="55"/>
      <c r="GP152" s="55"/>
      <c r="GQ152" s="55"/>
      <c r="GR152" s="55"/>
      <c r="GS152" s="55"/>
      <c r="GT152" s="55"/>
      <c r="GU152" s="55"/>
      <c r="GV152" s="55"/>
      <c r="GW152" s="55"/>
      <c r="GX152" s="55"/>
      <c r="GY152" s="55"/>
      <c r="GZ152" s="55"/>
      <c r="HA152" s="55"/>
      <c r="HB152" s="55"/>
      <c r="HC152" s="55"/>
      <c r="HD152" s="55"/>
      <c r="HE152" s="55"/>
      <c r="HF152" s="55"/>
      <c r="HG152" s="55"/>
      <c r="HH152" s="55"/>
      <c r="HI152" s="55"/>
      <c r="HJ152" s="55"/>
      <c r="HK152" s="55"/>
      <c r="HL152" s="55"/>
      <c r="HM152" s="55"/>
      <c r="HN152" s="55"/>
      <c r="HO152" s="55"/>
      <c r="HP152" s="55"/>
      <c r="HQ152" s="55"/>
      <c r="HR152" s="55"/>
      <c r="HS152" s="55"/>
      <c r="HT152" s="55"/>
      <c r="HU152" s="55"/>
      <c r="HV152" s="55"/>
      <c r="HW152" s="55"/>
      <c r="HX152" s="55"/>
      <c r="HY152" s="55"/>
      <c r="HZ152" s="55"/>
      <c r="IA152" s="55"/>
      <c r="IB152" s="55"/>
      <c r="IC152" s="55"/>
      <c r="ID152" s="55"/>
      <c r="IE152" s="55"/>
      <c r="IF152" s="55"/>
      <c r="IG152" s="55"/>
      <c r="IH152" s="55"/>
      <c r="II152" s="55"/>
      <c r="IJ152" s="55"/>
      <c r="IK152" s="55"/>
      <c r="IL152" s="55"/>
      <c r="IM152" s="55"/>
      <c r="IN152" s="55"/>
      <c r="IO152" s="55"/>
      <c r="IP152" s="55"/>
      <c r="IQ152" s="55"/>
      <c r="IR152" s="55"/>
      <c r="IS152" s="55"/>
      <c r="IT152" s="55"/>
      <c r="IU152" s="55"/>
      <c r="IV152" s="55"/>
      <c r="IW152" s="55"/>
      <c r="IX152" s="55"/>
      <c r="IY152" s="55"/>
      <c r="IZ152" s="55"/>
      <c r="JA152" s="55"/>
      <c r="JB152" s="55"/>
    </row>
    <row r="153" spans="1:262" s="16" customFormat="1" ht="49.5" customHeight="1" x14ac:dyDescent="0.25">
      <c r="A153" s="10" t="s">
        <v>26</v>
      </c>
      <c r="B153" s="29" t="s">
        <v>315</v>
      </c>
      <c r="C153" s="12">
        <v>1</v>
      </c>
      <c r="D153" s="12">
        <v>2.5</v>
      </c>
      <c r="E153" s="12"/>
      <c r="F153" s="12">
        <v>35</v>
      </c>
      <c r="G153" s="18" t="s">
        <v>316</v>
      </c>
      <c r="H153" s="12" t="s">
        <v>61</v>
      </c>
      <c r="I153" s="12">
        <v>6.8</v>
      </c>
      <c r="J153" s="12">
        <v>16</v>
      </c>
      <c r="K153" s="12">
        <v>17.2</v>
      </c>
      <c r="L153" s="12">
        <v>0.04</v>
      </c>
      <c r="M153" s="12">
        <v>5.0000000000000001E-3</v>
      </c>
      <c r="N153" s="12">
        <v>0</v>
      </c>
      <c r="O153" s="14">
        <f>SUM(L153:N153)</f>
        <v>4.4999999999999998E-2</v>
      </c>
      <c r="P153" s="13" t="s">
        <v>608</v>
      </c>
      <c r="Q153" s="14">
        <f>MIN(C153:E153)</f>
        <v>1</v>
      </c>
      <c r="R153" s="12"/>
      <c r="S153" s="12"/>
      <c r="T153" s="12"/>
      <c r="U153" s="14">
        <f t="shared" ref="U153:U160" si="39">((O153-N153)/Q153)*100</f>
        <v>4.5</v>
      </c>
      <c r="V153" s="62">
        <f t="shared" ref="V153:V160" si="40">O153/K153*100+V154</f>
        <v>13.077063708368385</v>
      </c>
      <c r="W153" s="28">
        <f t="shared" ref="W153:W161" si="41">Q153-(O153-N153)</f>
        <v>0.95499999999999996</v>
      </c>
      <c r="X153" s="1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  <c r="EG153" s="55"/>
      <c r="EH153" s="55"/>
      <c r="EI153" s="55"/>
      <c r="EJ153" s="55"/>
      <c r="EK153" s="55"/>
      <c r="EL153" s="55"/>
      <c r="EM153" s="55"/>
      <c r="EN153" s="55"/>
      <c r="EO153" s="55"/>
      <c r="EP153" s="55"/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5"/>
      <c r="FL153" s="55"/>
      <c r="FM153" s="55"/>
      <c r="FN153" s="55"/>
      <c r="FO153" s="55"/>
      <c r="FP153" s="55"/>
      <c r="FQ153" s="55"/>
      <c r="FR153" s="55"/>
      <c r="FS153" s="55"/>
      <c r="FT153" s="55"/>
      <c r="FU153" s="55"/>
      <c r="FV153" s="55"/>
      <c r="FW153" s="55"/>
      <c r="FX153" s="55"/>
      <c r="FY153" s="55"/>
      <c r="FZ153" s="55"/>
      <c r="GA153" s="55"/>
      <c r="GB153" s="55"/>
      <c r="GC153" s="55"/>
      <c r="GD153" s="55"/>
      <c r="GE153" s="55"/>
      <c r="GF153" s="55"/>
      <c r="GG153" s="55"/>
      <c r="GH153" s="55"/>
      <c r="GI153" s="55"/>
      <c r="GJ153" s="55"/>
      <c r="GK153" s="55"/>
      <c r="GL153" s="55"/>
      <c r="GM153" s="55"/>
      <c r="GN153" s="55"/>
      <c r="GO153" s="55"/>
      <c r="GP153" s="55"/>
      <c r="GQ153" s="55"/>
      <c r="GR153" s="55"/>
      <c r="GS153" s="55"/>
      <c r="GT153" s="55"/>
      <c r="GU153" s="55"/>
      <c r="GV153" s="55"/>
      <c r="GW153" s="55"/>
      <c r="GX153" s="55"/>
      <c r="GY153" s="55"/>
      <c r="GZ153" s="55"/>
      <c r="HA153" s="55"/>
      <c r="HB153" s="55"/>
      <c r="HC153" s="55"/>
      <c r="HD153" s="55"/>
      <c r="HE153" s="55"/>
      <c r="HF153" s="55"/>
      <c r="HG153" s="55"/>
      <c r="HH153" s="55"/>
      <c r="HI153" s="55"/>
      <c r="HJ153" s="55"/>
      <c r="HK153" s="55"/>
      <c r="HL153" s="55"/>
      <c r="HM153" s="55"/>
      <c r="HN153" s="55"/>
      <c r="HO153" s="55"/>
      <c r="HP153" s="55"/>
      <c r="HQ153" s="55"/>
      <c r="HR153" s="55"/>
      <c r="HS153" s="55"/>
      <c r="HT153" s="55"/>
      <c r="HU153" s="55"/>
      <c r="HV153" s="55"/>
      <c r="HW153" s="55"/>
      <c r="HX153" s="55"/>
      <c r="HY153" s="55"/>
      <c r="HZ153" s="55"/>
      <c r="IA153" s="55"/>
      <c r="IB153" s="55"/>
      <c r="IC153" s="55"/>
      <c r="ID153" s="55"/>
      <c r="IE153" s="55"/>
      <c r="IF153" s="55"/>
      <c r="IG153" s="55"/>
      <c r="IH153" s="55"/>
      <c r="II153" s="55"/>
      <c r="IJ153" s="55"/>
      <c r="IK153" s="55"/>
      <c r="IL153" s="55"/>
      <c r="IM153" s="55"/>
      <c r="IN153" s="55"/>
      <c r="IO153" s="55"/>
      <c r="IP153" s="55"/>
      <c r="IQ153" s="55"/>
      <c r="IR153" s="55"/>
      <c r="IS153" s="55"/>
      <c r="IT153" s="55"/>
      <c r="IU153" s="55"/>
      <c r="IV153" s="55"/>
      <c r="IW153" s="55"/>
      <c r="IX153" s="55"/>
      <c r="IY153" s="55"/>
      <c r="IZ153" s="55"/>
      <c r="JA153" s="55"/>
      <c r="JB153" s="55"/>
    </row>
    <row r="154" spans="1:262" s="16" customFormat="1" ht="108" customHeight="1" x14ac:dyDescent="0.25">
      <c r="A154" s="10" t="s">
        <v>27</v>
      </c>
      <c r="B154" s="29" t="s">
        <v>317</v>
      </c>
      <c r="C154" s="12">
        <v>1.6</v>
      </c>
      <c r="D154" s="12">
        <v>1</v>
      </c>
      <c r="E154" s="12"/>
      <c r="F154" s="12">
        <v>35</v>
      </c>
      <c r="G154" s="18" t="s">
        <v>318</v>
      </c>
      <c r="H154" s="12" t="s">
        <v>61</v>
      </c>
      <c r="I154" s="12">
        <v>17.5</v>
      </c>
      <c r="J154" s="47" t="s">
        <v>241</v>
      </c>
      <c r="K154" s="12">
        <v>17.2</v>
      </c>
      <c r="L154" s="12">
        <v>0.24</v>
      </c>
      <c r="M154" s="12">
        <v>0</v>
      </c>
      <c r="N154" s="12">
        <v>0</v>
      </c>
      <c r="O154" s="14">
        <f t="shared" ref="O154:O161" si="42">SUM(L154:N154)</f>
        <v>0.24</v>
      </c>
      <c r="P154" s="13" t="s">
        <v>484</v>
      </c>
      <c r="Q154" s="14">
        <f>MIN(C154:E154)</f>
        <v>1</v>
      </c>
      <c r="R154" s="12"/>
      <c r="S154" s="12"/>
      <c r="T154" s="12"/>
      <c r="U154" s="14">
        <f t="shared" si="39"/>
        <v>24</v>
      </c>
      <c r="V154" s="62">
        <f t="shared" si="40"/>
        <v>12.81543580139164</v>
      </c>
      <c r="W154" s="28">
        <f t="shared" si="41"/>
        <v>0.76</v>
      </c>
      <c r="X154" s="15"/>
    </row>
    <row r="155" spans="1:262" s="16" customFormat="1" ht="76.5" customHeight="1" x14ac:dyDescent="0.25">
      <c r="A155" s="10" t="s">
        <v>28</v>
      </c>
      <c r="B155" s="29" t="s">
        <v>319</v>
      </c>
      <c r="C155" s="12">
        <v>1.6</v>
      </c>
      <c r="D155" s="12">
        <v>1.6</v>
      </c>
      <c r="E155" s="12"/>
      <c r="F155" s="12">
        <v>35</v>
      </c>
      <c r="G155" s="18" t="s">
        <v>320</v>
      </c>
      <c r="H155" s="12" t="s">
        <v>206</v>
      </c>
      <c r="I155" s="12">
        <v>20.59</v>
      </c>
      <c r="J155" s="12">
        <v>12.7</v>
      </c>
      <c r="K155" s="12">
        <v>13.6</v>
      </c>
      <c r="L155" s="12">
        <v>0.17</v>
      </c>
      <c r="M155" s="12">
        <v>3.5000000000000003E-2</v>
      </c>
      <c r="N155" s="12">
        <v>0</v>
      </c>
      <c r="O155" s="14">
        <f t="shared" si="42"/>
        <v>0.20500000000000002</v>
      </c>
      <c r="P155" s="13" t="s">
        <v>485</v>
      </c>
      <c r="Q155" s="14">
        <f t="shared" ref="Q155:Q161" si="43">MIN(C155:E155)</f>
        <v>1.6</v>
      </c>
      <c r="R155" s="12"/>
      <c r="S155" s="12"/>
      <c r="T155" s="12"/>
      <c r="U155" s="62">
        <f t="shared" si="39"/>
        <v>12.812499999999998</v>
      </c>
      <c r="V155" s="62">
        <f>O155/K155*100+V156</f>
        <v>11.420086964182337</v>
      </c>
      <c r="W155" s="28">
        <f t="shared" si="41"/>
        <v>1.395</v>
      </c>
      <c r="X155" s="1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5"/>
      <c r="GF155" s="55"/>
      <c r="GG155" s="55"/>
      <c r="GH155" s="55"/>
      <c r="GI155" s="55"/>
      <c r="GJ155" s="55"/>
      <c r="GK155" s="55"/>
      <c r="GL155" s="55"/>
      <c r="GM155" s="55"/>
      <c r="GN155" s="55"/>
      <c r="GO155" s="55"/>
      <c r="GP155" s="55"/>
      <c r="GQ155" s="55"/>
      <c r="GR155" s="55"/>
      <c r="GS155" s="55"/>
      <c r="GT155" s="55"/>
      <c r="GU155" s="55"/>
      <c r="GV155" s="55"/>
      <c r="GW155" s="55"/>
      <c r="GX155" s="55"/>
      <c r="GY155" s="55"/>
      <c r="GZ155" s="55"/>
      <c r="HA155" s="55"/>
      <c r="HB155" s="55"/>
      <c r="HC155" s="55"/>
      <c r="HD155" s="55"/>
      <c r="HE155" s="55"/>
      <c r="HF155" s="55"/>
      <c r="HG155" s="55"/>
      <c r="HH155" s="55"/>
      <c r="HI155" s="55"/>
      <c r="HJ155" s="55"/>
      <c r="HK155" s="55"/>
      <c r="HL155" s="55"/>
      <c r="HM155" s="55"/>
      <c r="HN155" s="55"/>
      <c r="HO155" s="55"/>
      <c r="HP155" s="55"/>
      <c r="HQ155" s="55"/>
      <c r="HR155" s="55"/>
      <c r="HS155" s="55"/>
      <c r="HT155" s="55"/>
      <c r="HU155" s="55"/>
      <c r="HV155" s="55"/>
      <c r="HW155" s="55"/>
      <c r="HX155" s="55"/>
      <c r="HY155" s="55"/>
      <c r="HZ155" s="55"/>
      <c r="IA155" s="55"/>
      <c r="IB155" s="55"/>
      <c r="IC155" s="55"/>
      <c r="ID155" s="55"/>
      <c r="IE155" s="55"/>
      <c r="IF155" s="55"/>
      <c r="IG155" s="55"/>
      <c r="IH155" s="55"/>
      <c r="II155" s="55"/>
      <c r="IJ155" s="55"/>
      <c r="IK155" s="55"/>
      <c r="IL155" s="55"/>
      <c r="IM155" s="55"/>
      <c r="IN155" s="55"/>
      <c r="IO155" s="55"/>
      <c r="IP155" s="55"/>
      <c r="IQ155" s="55"/>
      <c r="IR155" s="55"/>
      <c r="IS155" s="55"/>
      <c r="IT155" s="55"/>
      <c r="IU155" s="55"/>
      <c r="IV155" s="55"/>
      <c r="IW155" s="55"/>
      <c r="IX155" s="55"/>
      <c r="IY155" s="55"/>
      <c r="IZ155" s="55"/>
      <c r="JA155" s="55"/>
      <c r="JB155" s="55"/>
    </row>
    <row r="156" spans="1:262" s="16" customFormat="1" ht="56.25" customHeight="1" x14ac:dyDescent="0.25">
      <c r="A156" s="10" t="s">
        <v>49</v>
      </c>
      <c r="B156" s="29" t="s">
        <v>331</v>
      </c>
      <c r="C156" s="12">
        <v>0.16</v>
      </c>
      <c r="D156" s="12"/>
      <c r="E156" s="12"/>
      <c r="F156" s="12">
        <v>35</v>
      </c>
      <c r="G156" s="18" t="s">
        <v>667</v>
      </c>
      <c r="H156" s="12" t="s">
        <v>206</v>
      </c>
      <c r="I156" s="12">
        <v>2</v>
      </c>
      <c r="J156" s="12">
        <v>12.3</v>
      </c>
      <c r="K156" s="48">
        <f>J156/0.93</f>
        <v>13.225806451612904</v>
      </c>
      <c r="L156" s="12">
        <v>8.9999999999999993E-3</v>
      </c>
      <c r="M156" s="12">
        <v>0</v>
      </c>
      <c r="N156" s="12">
        <v>0</v>
      </c>
      <c r="O156" s="14">
        <f t="shared" si="42"/>
        <v>8.9999999999999993E-3</v>
      </c>
      <c r="P156" s="12" t="s">
        <v>206</v>
      </c>
      <c r="Q156" s="14">
        <f t="shared" si="43"/>
        <v>0.16</v>
      </c>
      <c r="R156" s="12"/>
      <c r="S156" s="12"/>
      <c r="T156" s="12"/>
      <c r="U156" s="14">
        <f t="shared" si="39"/>
        <v>5.6249999999999991</v>
      </c>
      <c r="V156" s="62">
        <f>O156/K156*100+V157</f>
        <v>9.912734023005866</v>
      </c>
      <c r="W156" s="28">
        <f t="shared" si="41"/>
        <v>0.151</v>
      </c>
      <c r="X156" s="1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55"/>
      <c r="DE156" s="55"/>
      <c r="DF156" s="55"/>
      <c r="DG156" s="55"/>
      <c r="DH156" s="55"/>
      <c r="DI156" s="55"/>
      <c r="DJ156" s="55"/>
      <c r="DK156" s="55"/>
      <c r="DL156" s="55"/>
      <c r="DM156" s="55"/>
      <c r="DN156" s="55"/>
      <c r="DO156" s="55"/>
      <c r="DP156" s="55"/>
      <c r="DQ156" s="55"/>
      <c r="DR156" s="55"/>
      <c r="DS156" s="55"/>
      <c r="DT156" s="55"/>
      <c r="DU156" s="55"/>
      <c r="DV156" s="55"/>
      <c r="DW156" s="55"/>
      <c r="DX156" s="55"/>
      <c r="DY156" s="55"/>
      <c r="DZ156" s="55"/>
      <c r="EA156" s="55"/>
      <c r="EB156" s="55"/>
      <c r="EC156" s="55"/>
      <c r="ED156" s="55"/>
      <c r="EE156" s="55"/>
      <c r="EF156" s="55"/>
      <c r="EG156" s="55"/>
      <c r="EH156" s="55"/>
      <c r="EI156" s="55"/>
      <c r="EJ156" s="55"/>
      <c r="EK156" s="55"/>
      <c r="EL156" s="55"/>
      <c r="EM156" s="55"/>
      <c r="EN156" s="55"/>
      <c r="EO156" s="55"/>
      <c r="EP156" s="55"/>
      <c r="EQ156" s="55"/>
      <c r="ER156" s="55"/>
      <c r="ES156" s="55"/>
      <c r="ET156" s="55"/>
      <c r="EU156" s="55"/>
      <c r="EV156" s="55"/>
      <c r="EW156" s="55"/>
      <c r="EX156" s="55"/>
      <c r="EY156" s="55"/>
      <c r="EZ156" s="55"/>
      <c r="FA156" s="55"/>
      <c r="FB156" s="55"/>
      <c r="FC156" s="55"/>
      <c r="FD156" s="55"/>
      <c r="FE156" s="55"/>
      <c r="FF156" s="55"/>
      <c r="FG156" s="55"/>
      <c r="FH156" s="55"/>
      <c r="FI156" s="55"/>
      <c r="FJ156" s="55"/>
      <c r="FK156" s="55"/>
      <c r="FL156" s="55"/>
      <c r="FM156" s="55"/>
      <c r="FN156" s="55"/>
      <c r="FO156" s="55"/>
      <c r="FP156" s="55"/>
      <c r="FQ156" s="55"/>
      <c r="FR156" s="55"/>
      <c r="FS156" s="55"/>
      <c r="FT156" s="55"/>
      <c r="FU156" s="55"/>
      <c r="FV156" s="55"/>
      <c r="FW156" s="55"/>
      <c r="FX156" s="55"/>
      <c r="FY156" s="55"/>
      <c r="FZ156" s="55"/>
      <c r="GA156" s="55"/>
      <c r="GB156" s="55"/>
      <c r="GC156" s="55"/>
      <c r="GD156" s="55"/>
      <c r="GE156" s="55"/>
      <c r="GF156" s="55"/>
      <c r="GG156" s="55"/>
      <c r="GH156" s="55"/>
      <c r="GI156" s="55"/>
      <c r="GJ156" s="55"/>
      <c r="GK156" s="55"/>
      <c r="GL156" s="55"/>
      <c r="GM156" s="55"/>
      <c r="GN156" s="55"/>
      <c r="GO156" s="55"/>
      <c r="GP156" s="55"/>
      <c r="GQ156" s="55"/>
      <c r="GR156" s="55"/>
      <c r="GS156" s="55"/>
      <c r="GT156" s="55"/>
      <c r="GU156" s="55"/>
      <c r="GV156" s="55"/>
      <c r="GW156" s="55"/>
      <c r="GX156" s="55"/>
      <c r="GY156" s="55"/>
      <c r="GZ156" s="55"/>
      <c r="HA156" s="55"/>
      <c r="HB156" s="55"/>
      <c r="HC156" s="55"/>
      <c r="HD156" s="55"/>
      <c r="HE156" s="55"/>
      <c r="HF156" s="55"/>
      <c r="HG156" s="55"/>
      <c r="HH156" s="55"/>
      <c r="HI156" s="55"/>
      <c r="HJ156" s="55"/>
      <c r="HK156" s="55"/>
      <c r="HL156" s="55"/>
      <c r="HM156" s="55"/>
      <c r="HN156" s="55"/>
      <c r="HO156" s="55"/>
      <c r="HP156" s="55"/>
      <c r="HQ156" s="55"/>
      <c r="HR156" s="55"/>
      <c r="HS156" s="55"/>
      <c r="HT156" s="55"/>
      <c r="HU156" s="55"/>
      <c r="HV156" s="55"/>
      <c r="HW156" s="55"/>
      <c r="HX156" s="55"/>
      <c r="HY156" s="55"/>
      <c r="HZ156" s="55"/>
      <c r="IA156" s="55"/>
      <c r="IB156" s="55"/>
      <c r="IC156" s="55"/>
      <c r="ID156" s="55"/>
      <c r="IE156" s="55"/>
      <c r="IF156" s="55"/>
      <c r="IG156" s="55"/>
      <c r="IH156" s="55"/>
      <c r="II156" s="55"/>
      <c r="IJ156" s="55"/>
      <c r="IK156" s="55"/>
      <c r="IL156" s="55"/>
      <c r="IM156" s="55"/>
      <c r="IN156" s="55"/>
      <c r="IO156" s="55"/>
      <c r="IP156" s="55"/>
      <c r="IQ156" s="55"/>
      <c r="IR156" s="55"/>
      <c r="IS156" s="55"/>
      <c r="IT156" s="55"/>
      <c r="IU156" s="55"/>
      <c r="IV156" s="55"/>
      <c r="IW156" s="55"/>
      <c r="IX156" s="55"/>
      <c r="IY156" s="55"/>
      <c r="IZ156" s="55"/>
      <c r="JA156" s="55"/>
      <c r="JB156" s="55"/>
    </row>
    <row r="157" spans="1:262" s="16" customFormat="1" ht="71.25" customHeight="1" x14ac:dyDescent="0.25">
      <c r="A157" s="10" t="s">
        <v>68</v>
      </c>
      <c r="B157" s="29"/>
      <c r="C157" s="47"/>
      <c r="D157" s="12"/>
      <c r="E157" s="12"/>
      <c r="F157" s="12">
        <v>35</v>
      </c>
      <c r="G157" s="18" t="s">
        <v>669</v>
      </c>
      <c r="H157" s="12" t="s">
        <v>84</v>
      </c>
      <c r="I157" s="12" t="s">
        <v>332</v>
      </c>
      <c r="J157" s="12">
        <v>12.7</v>
      </c>
      <c r="K157" s="12">
        <v>13.6</v>
      </c>
      <c r="L157" s="12">
        <v>0</v>
      </c>
      <c r="M157" s="12">
        <v>0</v>
      </c>
      <c r="N157" s="12">
        <v>0</v>
      </c>
      <c r="O157" s="14">
        <f t="shared" si="42"/>
        <v>0</v>
      </c>
      <c r="P157" s="13" t="s">
        <v>668</v>
      </c>
      <c r="Q157" s="14">
        <f t="shared" si="43"/>
        <v>0</v>
      </c>
      <c r="R157" s="12"/>
      <c r="S157" s="12"/>
      <c r="T157" s="12"/>
      <c r="U157" s="14"/>
      <c r="V157" s="62">
        <f t="shared" si="40"/>
        <v>9.8446852425180609</v>
      </c>
      <c r="W157" s="28">
        <f t="shared" si="41"/>
        <v>0</v>
      </c>
      <c r="X157" s="1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55"/>
      <c r="DE157" s="55"/>
      <c r="DF157" s="55"/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5"/>
      <c r="DX157" s="55"/>
      <c r="DY157" s="55"/>
      <c r="DZ157" s="55"/>
      <c r="EA157" s="55"/>
      <c r="EB157" s="55"/>
      <c r="EC157" s="55"/>
      <c r="ED157" s="55"/>
      <c r="EE157" s="55"/>
      <c r="EF157" s="55"/>
      <c r="EG157" s="55"/>
      <c r="EH157" s="55"/>
      <c r="EI157" s="55"/>
      <c r="EJ157" s="55"/>
      <c r="EK157" s="55"/>
      <c r="EL157" s="55"/>
      <c r="EM157" s="55"/>
      <c r="EN157" s="55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55"/>
      <c r="FV157" s="55"/>
      <c r="FW157" s="55"/>
      <c r="FX157" s="55"/>
      <c r="FY157" s="55"/>
      <c r="FZ157" s="55"/>
      <c r="GA157" s="55"/>
      <c r="GB157" s="55"/>
      <c r="GC157" s="55"/>
      <c r="GD157" s="55"/>
      <c r="GE157" s="55"/>
      <c r="GF157" s="55"/>
      <c r="GG157" s="55"/>
      <c r="GH157" s="55"/>
      <c r="GI157" s="55"/>
      <c r="GJ157" s="55"/>
      <c r="GK157" s="55"/>
      <c r="GL157" s="55"/>
      <c r="GM157" s="55"/>
      <c r="GN157" s="55"/>
      <c r="GO157" s="55"/>
      <c r="GP157" s="55"/>
      <c r="GQ157" s="55"/>
      <c r="GR157" s="55"/>
      <c r="GS157" s="55"/>
      <c r="GT157" s="55"/>
      <c r="GU157" s="55"/>
      <c r="GV157" s="55"/>
      <c r="GW157" s="55"/>
      <c r="GX157" s="55"/>
      <c r="GY157" s="55"/>
      <c r="GZ157" s="55"/>
      <c r="HA157" s="55"/>
      <c r="HB157" s="55"/>
      <c r="HC157" s="55"/>
      <c r="HD157" s="55"/>
      <c r="HE157" s="55"/>
      <c r="HF157" s="55"/>
      <c r="HG157" s="55"/>
      <c r="HH157" s="55"/>
      <c r="HI157" s="55"/>
      <c r="HJ157" s="55"/>
      <c r="HK157" s="55"/>
      <c r="HL157" s="55"/>
      <c r="HM157" s="55"/>
      <c r="HN157" s="55"/>
      <c r="HO157" s="55"/>
      <c r="HP157" s="55"/>
      <c r="HQ157" s="55"/>
      <c r="HR157" s="55"/>
      <c r="HS157" s="55"/>
      <c r="HT157" s="55"/>
      <c r="HU157" s="55"/>
      <c r="HV157" s="55"/>
      <c r="HW157" s="55"/>
      <c r="HX157" s="55"/>
      <c r="HY157" s="55"/>
      <c r="HZ157" s="55"/>
      <c r="IA157" s="55"/>
      <c r="IB157" s="55"/>
      <c r="IC157" s="55"/>
      <c r="ID157" s="55"/>
      <c r="IE157" s="55"/>
      <c r="IF157" s="55"/>
      <c r="IG157" s="55"/>
      <c r="IH157" s="55"/>
      <c r="II157" s="55"/>
      <c r="IJ157" s="55"/>
      <c r="IK157" s="55"/>
      <c r="IL157" s="55"/>
      <c r="IM157" s="55"/>
      <c r="IN157" s="55"/>
      <c r="IO157" s="55"/>
      <c r="IP157" s="55"/>
      <c r="IQ157" s="55"/>
      <c r="IR157" s="55"/>
      <c r="IS157" s="55"/>
      <c r="IT157" s="55"/>
      <c r="IU157" s="55"/>
      <c r="IV157" s="55"/>
      <c r="IW157" s="55"/>
      <c r="IX157" s="55"/>
      <c r="IY157" s="55"/>
      <c r="IZ157" s="55"/>
      <c r="JA157" s="55"/>
      <c r="JB157" s="55"/>
    </row>
    <row r="158" spans="1:262" s="16" customFormat="1" ht="77.25" customHeight="1" x14ac:dyDescent="0.25">
      <c r="A158" s="10" t="s">
        <v>85</v>
      </c>
      <c r="B158" s="29" t="s">
        <v>321</v>
      </c>
      <c r="C158" s="12">
        <v>1.6</v>
      </c>
      <c r="D158" s="12">
        <v>1.6</v>
      </c>
      <c r="E158" s="12"/>
      <c r="F158" s="12">
        <v>35</v>
      </c>
      <c r="G158" s="18" t="s">
        <v>324</v>
      </c>
      <c r="H158" s="12" t="s">
        <v>206</v>
      </c>
      <c r="I158" s="47" t="s">
        <v>325</v>
      </c>
      <c r="J158" s="12">
        <v>12.7</v>
      </c>
      <c r="K158" s="47" t="s">
        <v>470</v>
      </c>
      <c r="L158" s="12">
        <v>0.48</v>
      </c>
      <c r="M158" s="12">
        <v>0.21</v>
      </c>
      <c r="N158" s="12">
        <v>0</v>
      </c>
      <c r="O158" s="14">
        <f t="shared" si="42"/>
        <v>0.69</v>
      </c>
      <c r="P158" s="13" t="s">
        <v>609</v>
      </c>
      <c r="Q158" s="14">
        <f t="shared" si="43"/>
        <v>1.6</v>
      </c>
      <c r="R158" s="12"/>
      <c r="S158" s="12"/>
      <c r="T158" s="12"/>
      <c r="U158" s="14">
        <f t="shared" si="39"/>
        <v>43.125</v>
      </c>
      <c r="V158" s="62">
        <f t="shared" si="40"/>
        <v>9.8446852425180609</v>
      </c>
      <c r="W158" s="28">
        <f t="shared" si="41"/>
        <v>0.91000000000000014</v>
      </c>
      <c r="X158" s="1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55"/>
      <c r="DE158" s="55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55"/>
      <c r="DQ158" s="55"/>
      <c r="DR158" s="55"/>
      <c r="DS158" s="55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55"/>
      <c r="EE158" s="55"/>
      <c r="EF158" s="55"/>
      <c r="EG158" s="55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55"/>
      <c r="ES158" s="55"/>
      <c r="ET158" s="55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H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55"/>
      <c r="FU158" s="55"/>
      <c r="FV158" s="55"/>
      <c r="FW158" s="55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5"/>
      <c r="GI158" s="55"/>
      <c r="GJ158" s="55"/>
      <c r="GK158" s="55"/>
      <c r="GL158" s="55"/>
      <c r="GM158" s="55"/>
      <c r="GN158" s="55"/>
      <c r="GO158" s="55"/>
      <c r="GP158" s="55"/>
      <c r="GQ158" s="55"/>
      <c r="GR158" s="55"/>
      <c r="GS158" s="55"/>
      <c r="GT158" s="55"/>
      <c r="GU158" s="55"/>
      <c r="GV158" s="55"/>
      <c r="GW158" s="55"/>
      <c r="GX158" s="55"/>
      <c r="GY158" s="55"/>
      <c r="GZ158" s="55"/>
      <c r="HA158" s="55"/>
      <c r="HB158" s="55"/>
      <c r="HC158" s="55"/>
      <c r="HD158" s="55"/>
      <c r="HE158" s="55"/>
      <c r="HF158" s="55"/>
      <c r="HG158" s="55"/>
      <c r="HH158" s="55"/>
      <c r="HI158" s="55"/>
      <c r="HJ158" s="55"/>
      <c r="HK158" s="55"/>
      <c r="HL158" s="55"/>
      <c r="HM158" s="55"/>
      <c r="HN158" s="55"/>
      <c r="HO158" s="55"/>
      <c r="HP158" s="55"/>
      <c r="HQ158" s="55"/>
      <c r="HR158" s="55"/>
      <c r="HS158" s="55"/>
      <c r="HT158" s="55"/>
      <c r="HU158" s="55"/>
      <c r="HV158" s="55"/>
      <c r="HW158" s="55"/>
      <c r="HX158" s="55"/>
      <c r="HY158" s="55"/>
      <c r="HZ158" s="55"/>
      <c r="IA158" s="55"/>
      <c r="IB158" s="55"/>
      <c r="IC158" s="55"/>
      <c r="ID158" s="55"/>
      <c r="IE158" s="55"/>
      <c r="IF158" s="55"/>
      <c r="IG158" s="55"/>
      <c r="IH158" s="55"/>
      <c r="II158" s="55"/>
      <c r="IJ158" s="55"/>
      <c r="IK158" s="55"/>
      <c r="IL158" s="55"/>
      <c r="IM158" s="55"/>
      <c r="IN158" s="55"/>
      <c r="IO158" s="55"/>
      <c r="IP158" s="55"/>
      <c r="IQ158" s="55"/>
      <c r="IR158" s="55"/>
      <c r="IS158" s="55"/>
      <c r="IT158" s="55"/>
      <c r="IU158" s="55"/>
      <c r="IV158" s="55"/>
      <c r="IW158" s="55"/>
      <c r="IX158" s="55"/>
      <c r="IY158" s="55"/>
      <c r="IZ158" s="55"/>
      <c r="JA158" s="55"/>
      <c r="JB158" s="55"/>
    </row>
    <row r="159" spans="1:262" s="16" customFormat="1" ht="120.75" customHeight="1" x14ac:dyDescent="0.25">
      <c r="A159" s="10" t="s">
        <v>86</v>
      </c>
      <c r="B159" s="29" t="s">
        <v>322</v>
      </c>
      <c r="C159" s="12">
        <v>4</v>
      </c>
      <c r="D159" s="12">
        <v>1.6</v>
      </c>
      <c r="E159" s="12"/>
      <c r="F159" s="12">
        <v>35</v>
      </c>
      <c r="G159" s="18" t="s">
        <v>323</v>
      </c>
      <c r="H159" s="12" t="s">
        <v>327</v>
      </c>
      <c r="I159" s="12" t="s">
        <v>328</v>
      </c>
      <c r="J159" s="12">
        <v>10.6</v>
      </c>
      <c r="K159" s="12">
        <v>11.4</v>
      </c>
      <c r="L159" s="12">
        <v>0.3</v>
      </c>
      <c r="M159" s="12">
        <v>0.20200000000000001</v>
      </c>
      <c r="N159" s="12">
        <v>0</v>
      </c>
      <c r="O159" s="14">
        <f t="shared" si="42"/>
        <v>0.502</v>
      </c>
      <c r="P159" s="13" t="s">
        <v>486</v>
      </c>
      <c r="Q159" s="14">
        <f t="shared" si="43"/>
        <v>1.6</v>
      </c>
      <c r="R159" s="12"/>
      <c r="S159" s="12"/>
      <c r="T159" s="12"/>
      <c r="U159" s="14">
        <f t="shared" si="39"/>
        <v>31.374999999999996</v>
      </c>
      <c r="V159" s="62">
        <f t="shared" si="40"/>
        <v>4.7711558307533544</v>
      </c>
      <c r="W159" s="28">
        <f t="shared" si="41"/>
        <v>1.0980000000000001</v>
      </c>
      <c r="X159" s="1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  <c r="EG159" s="55"/>
      <c r="EH159" s="55"/>
      <c r="EI159" s="55"/>
      <c r="EJ159" s="55"/>
      <c r="EK159" s="55"/>
      <c r="EL159" s="55"/>
      <c r="EM159" s="55"/>
      <c r="EN159" s="55"/>
      <c r="EO159" s="55"/>
      <c r="EP159" s="55"/>
      <c r="EQ159" s="55"/>
      <c r="ER159" s="55"/>
      <c r="ES159" s="55"/>
      <c r="ET159" s="5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H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S159" s="55"/>
      <c r="FT159" s="55"/>
      <c r="FU159" s="55"/>
      <c r="FV159" s="55"/>
      <c r="FW159" s="55"/>
      <c r="FX159" s="55"/>
      <c r="FY159" s="55"/>
      <c r="FZ159" s="55"/>
      <c r="GA159" s="55"/>
      <c r="GB159" s="55"/>
      <c r="GC159" s="55"/>
      <c r="GD159" s="55"/>
      <c r="GE159" s="55"/>
      <c r="GF159" s="55"/>
      <c r="GG159" s="55"/>
      <c r="GH159" s="55"/>
      <c r="GI159" s="55"/>
      <c r="GJ159" s="55"/>
      <c r="GK159" s="55"/>
      <c r="GL159" s="55"/>
      <c r="GM159" s="55"/>
      <c r="GN159" s="55"/>
      <c r="GO159" s="55"/>
      <c r="GP159" s="55"/>
      <c r="GQ159" s="55"/>
      <c r="GR159" s="55"/>
      <c r="GS159" s="55"/>
      <c r="GT159" s="55"/>
      <c r="GU159" s="55"/>
      <c r="GV159" s="55"/>
      <c r="GW159" s="55"/>
      <c r="GX159" s="55"/>
      <c r="GY159" s="55"/>
      <c r="GZ159" s="55"/>
      <c r="HA159" s="55"/>
      <c r="HB159" s="55"/>
      <c r="HC159" s="55"/>
      <c r="HD159" s="55"/>
      <c r="HE159" s="55"/>
      <c r="HF159" s="55"/>
      <c r="HG159" s="55"/>
      <c r="HH159" s="55"/>
      <c r="HI159" s="55"/>
      <c r="HJ159" s="55"/>
      <c r="HK159" s="55"/>
      <c r="HL159" s="55"/>
      <c r="HM159" s="55"/>
      <c r="HN159" s="55"/>
      <c r="HO159" s="55"/>
      <c r="HP159" s="55"/>
      <c r="HQ159" s="55"/>
      <c r="HR159" s="55"/>
      <c r="HS159" s="55"/>
      <c r="HT159" s="55"/>
      <c r="HU159" s="55"/>
      <c r="HV159" s="55"/>
      <c r="HW159" s="55"/>
      <c r="HX159" s="55"/>
      <c r="HY159" s="55"/>
      <c r="HZ159" s="55"/>
      <c r="IA159" s="55"/>
      <c r="IB159" s="55"/>
      <c r="IC159" s="55"/>
      <c r="ID159" s="55"/>
      <c r="IE159" s="55"/>
      <c r="IF159" s="55"/>
      <c r="IG159" s="55"/>
      <c r="IH159" s="55"/>
      <c r="II159" s="55"/>
      <c r="IJ159" s="55"/>
      <c r="IK159" s="55"/>
      <c r="IL159" s="55"/>
      <c r="IM159" s="55"/>
      <c r="IN159" s="55"/>
      <c r="IO159" s="55"/>
      <c r="IP159" s="55"/>
      <c r="IQ159" s="55"/>
      <c r="IR159" s="55"/>
      <c r="IS159" s="55"/>
      <c r="IT159" s="55"/>
      <c r="IU159" s="55"/>
      <c r="IV159" s="55"/>
      <c r="IW159" s="55"/>
      <c r="IX159" s="55"/>
      <c r="IY159" s="55"/>
      <c r="IZ159" s="55"/>
      <c r="JA159" s="55"/>
      <c r="JB159" s="55"/>
    </row>
    <row r="160" spans="1:262" s="16" customFormat="1" ht="63.75" customHeight="1" x14ac:dyDescent="0.25">
      <c r="A160" s="10" t="s">
        <v>208</v>
      </c>
      <c r="B160" s="29" t="s">
        <v>326</v>
      </c>
      <c r="C160" s="14">
        <v>0.63</v>
      </c>
      <c r="D160" s="14"/>
      <c r="E160" s="14"/>
      <c r="F160" s="14">
        <v>35</v>
      </c>
      <c r="G160" s="18" t="s">
        <v>329</v>
      </c>
      <c r="H160" s="12" t="s">
        <v>206</v>
      </c>
      <c r="I160" s="12">
        <v>1.6</v>
      </c>
      <c r="J160" s="14">
        <v>12.7</v>
      </c>
      <c r="K160" s="14">
        <v>13.6</v>
      </c>
      <c r="L160" s="14">
        <v>0.05</v>
      </c>
      <c r="M160" s="14">
        <v>0</v>
      </c>
      <c r="N160" s="14">
        <v>0</v>
      </c>
      <c r="O160" s="14">
        <f t="shared" si="42"/>
        <v>0.05</v>
      </c>
      <c r="P160" s="12" t="s">
        <v>206</v>
      </c>
      <c r="Q160" s="14">
        <f t="shared" si="43"/>
        <v>0.63</v>
      </c>
      <c r="R160" s="14"/>
      <c r="S160" s="14"/>
      <c r="T160" s="14"/>
      <c r="U160" s="62">
        <f t="shared" si="39"/>
        <v>7.9365079365079376</v>
      </c>
      <c r="V160" s="62">
        <f t="shared" si="40"/>
        <v>0.36764705882352944</v>
      </c>
      <c r="W160" s="28">
        <f t="shared" si="41"/>
        <v>0.57999999999999996</v>
      </c>
      <c r="X160" s="1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55"/>
      <c r="DE160" s="55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  <c r="EG160" s="55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55"/>
      <c r="ES160" s="55"/>
      <c r="ET160" s="5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H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55"/>
      <c r="FU160" s="55"/>
      <c r="FV160" s="55"/>
      <c r="FW160" s="55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5"/>
      <c r="GI160" s="55"/>
      <c r="GJ160" s="55"/>
      <c r="GK160" s="55"/>
      <c r="GL160" s="55"/>
      <c r="GM160" s="55"/>
      <c r="GN160" s="55"/>
      <c r="GO160" s="55"/>
      <c r="GP160" s="55"/>
      <c r="GQ160" s="55"/>
      <c r="GR160" s="55"/>
      <c r="GS160" s="55"/>
      <c r="GT160" s="55"/>
      <c r="GU160" s="55"/>
      <c r="GV160" s="55"/>
      <c r="GW160" s="55"/>
      <c r="GX160" s="55"/>
      <c r="GY160" s="55"/>
      <c r="GZ160" s="55"/>
      <c r="HA160" s="55"/>
      <c r="HB160" s="55"/>
      <c r="HC160" s="55"/>
      <c r="HD160" s="55"/>
      <c r="HE160" s="55"/>
      <c r="HF160" s="55"/>
      <c r="HG160" s="55"/>
      <c r="HH160" s="55"/>
      <c r="HI160" s="55"/>
      <c r="HJ160" s="55"/>
      <c r="HK160" s="55"/>
      <c r="HL160" s="55"/>
      <c r="HM160" s="55"/>
      <c r="HN160" s="55"/>
      <c r="HO160" s="55"/>
      <c r="HP160" s="55"/>
      <c r="HQ160" s="55"/>
      <c r="HR160" s="55"/>
      <c r="HS160" s="55"/>
      <c r="HT160" s="55"/>
      <c r="HU160" s="55"/>
      <c r="HV160" s="55"/>
      <c r="HW160" s="55"/>
      <c r="HX160" s="55"/>
      <c r="HY160" s="55"/>
      <c r="HZ160" s="55"/>
      <c r="IA160" s="55"/>
      <c r="IB160" s="55"/>
      <c r="IC160" s="55"/>
      <c r="ID160" s="55"/>
      <c r="IE160" s="55"/>
      <c r="IF160" s="55"/>
      <c r="IG160" s="55"/>
      <c r="IH160" s="55"/>
      <c r="II160" s="55"/>
      <c r="IJ160" s="55"/>
      <c r="IK160" s="55"/>
      <c r="IL160" s="55"/>
      <c r="IM160" s="55"/>
      <c r="IN160" s="55"/>
      <c r="IO160" s="55"/>
      <c r="IP160" s="55"/>
      <c r="IQ160" s="55"/>
      <c r="IR160" s="55"/>
      <c r="IS160" s="55"/>
      <c r="IT160" s="55"/>
      <c r="IU160" s="55"/>
      <c r="IV160" s="55"/>
      <c r="IW160" s="55"/>
      <c r="IX160" s="55"/>
      <c r="IY160" s="55"/>
      <c r="IZ160" s="55"/>
      <c r="JA160" s="55"/>
      <c r="JB160" s="55"/>
    </row>
    <row r="161" spans="1:262" s="16" customFormat="1" ht="42.75" customHeight="1" x14ac:dyDescent="0.25">
      <c r="A161" s="10" t="s">
        <v>364</v>
      </c>
      <c r="B161" s="29"/>
      <c r="C161" s="14"/>
      <c r="D161" s="14"/>
      <c r="E161" s="14"/>
      <c r="F161" s="14">
        <v>35</v>
      </c>
      <c r="G161" s="19" t="s">
        <v>341</v>
      </c>
      <c r="H161" s="22" t="s">
        <v>330</v>
      </c>
      <c r="I161" s="12">
        <v>0.34</v>
      </c>
      <c r="J161" s="14">
        <v>27.2</v>
      </c>
      <c r="K161" s="14">
        <v>29.3</v>
      </c>
      <c r="L161" s="14">
        <v>0</v>
      </c>
      <c r="M161" s="14">
        <v>0</v>
      </c>
      <c r="N161" s="20">
        <v>0</v>
      </c>
      <c r="O161" s="14">
        <f t="shared" si="42"/>
        <v>0</v>
      </c>
      <c r="P161" s="12" t="s">
        <v>330</v>
      </c>
      <c r="Q161" s="14">
        <f t="shared" si="43"/>
        <v>0</v>
      </c>
      <c r="R161" s="14"/>
      <c r="S161" s="14"/>
      <c r="T161" s="14"/>
      <c r="U161" s="14"/>
      <c r="V161" s="14">
        <f>O161/K161*100</f>
        <v>0</v>
      </c>
      <c r="W161" s="28">
        <f t="shared" si="41"/>
        <v>0</v>
      </c>
      <c r="X161" s="1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55"/>
      <c r="DE161" s="55"/>
      <c r="DF161" s="55"/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5"/>
      <c r="DX161" s="55"/>
      <c r="DY161" s="55"/>
      <c r="DZ161" s="55"/>
      <c r="EA161" s="55"/>
      <c r="EB161" s="55"/>
      <c r="EC161" s="55"/>
      <c r="ED161" s="55"/>
      <c r="EE161" s="55"/>
      <c r="EF161" s="55"/>
      <c r="EG161" s="55"/>
      <c r="EH161" s="55"/>
      <c r="EI161" s="55"/>
      <c r="EJ161" s="55"/>
      <c r="EK161" s="55"/>
      <c r="EL161" s="55"/>
      <c r="EM161" s="55"/>
      <c r="EN161" s="55"/>
      <c r="EO161" s="55"/>
      <c r="EP161" s="55"/>
      <c r="EQ161" s="55"/>
      <c r="ER161" s="55"/>
      <c r="ES161" s="55"/>
      <c r="ET161" s="55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H161" s="55"/>
      <c r="FI161" s="55"/>
      <c r="FJ161" s="55"/>
      <c r="FK161" s="55"/>
      <c r="FL161" s="55"/>
      <c r="FM161" s="55"/>
      <c r="FN161" s="55"/>
      <c r="FO161" s="55"/>
      <c r="FP161" s="55"/>
      <c r="FQ161" s="55"/>
      <c r="FR161" s="55"/>
      <c r="FS161" s="55"/>
      <c r="FT161" s="55"/>
      <c r="FU161" s="55"/>
      <c r="FV161" s="55"/>
      <c r="FW161" s="55"/>
      <c r="FX161" s="55"/>
      <c r="FY161" s="55"/>
      <c r="FZ161" s="55"/>
      <c r="GA161" s="55"/>
      <c r="GB161" s="55"/>
      <c r="GC161" s="55"/>
      <c r="GD161" s="55"/>
      <c r="GE161" s="55"/>
      <c r="GF161" s="55"/>
      <c r="GG161" s="55"/>
      <c r="GH161" s="55"/>
      <c r="GI161" s="55"/>
      <c r="GJ161" s="55"/>
      <c r="GK161" s="55"/>
      <c r="GL161" s="55"/>
      <c r="GM161" s="55"/>
      <c r="GN161" s="55"/>
      <c r="GO161" s="55"/>
      <c r="GP161" s="55"/>
      <c r="GQ161" s="55"/>
      <c r="GR161" s="55"/>
      <c r="GS161" s="55"/>
      <c r="GT161" s="55"/>
      <c r="GU161" s="55"/>
      <c r="GV161" s="55"/>
      <c r="GW161" s="55"/>
      <c r="GX161" s="55"/>
      <c r="GY161" s="55"/>
      <c r="GZ161" s="55"/>
      <c r="HA161" s="55"/>
      <c r="HB161" s="55"/>
      <c r="HC161" s="55"/>
      <c r="HD161" s="55"/>
      <c r="HE161" s="55"/>
      <c r="HF161" s="55"/>
      <c r="HG161" s="55"/>
      <c r="HH161" s="55"/>
      <c r="HI161" s="55"/>
      <c r="HJ161" s="55"/>
      <c r="HK161" s="55"/>
      <c r="HL161" s="55"/>
      <c r="HM161" s="55"/>
      <c r="HN161" s="55"/>
      <c r="HO161" s="55"/>
      <c r="HP161" s="55"/>
      <c r="HQ161" s="55"/>
      <c r="HR161" s="55"/>
      <c r="HS161" s="55"/>
      <c r="HT161" s="55"/>
      <c r="HU161" s="55"/>
      <c r="HV161" s="55"/>
      <c r="HW161" s="55"/>
      <c r="HX161" s="55"/>
      <c r="HY161" s="55"/>
      <c r="HZ161" s="55"/>
      <c r="IA161" s="55"/>
      <c r="IB161" s="55"/>
      <c r="IC161" s="55"/>
      <c r="ID161" s="55"/>
      <c r="IE161" s="55"/>
      <c r="IF161" s="55"/>
      <c r="IG161" s="55"/>
      <c r="IH161" s="55"/>
      <c r="II161" s="55"/>
      <c r="IJ161" s="55"/>
      <c r="IK161" s="55"/>
      <c r="IL161" s="55"/>
      <c r="IM161" s="55"/>
      <c r="IN161" s="55"/>
      <c r="IO161" s="55"/>
      <c r="IP161" s="55"/>
      <c r="IQ161" s="55"/>
      <c r="IR161" s="55"/>
      <c r="IS161" s="55"/>
      <c r="IT161" s="55"/>
      <c r="IU161" s="55"/>
      <c r="IV161" s="55"/>
      <c r="IW161" s="55"/>
      <c r="IX161" s="55"/>
      <c r="IY161" s="55"/>
      <c r="IZ161" s="55"/>
      <c r="JA161" s="55"/>
      <c r="JB161" s="55"/>
    </row>
    <row r="162" spans="1:262" s="2" customFormat="1" ht="34.5" customHeight="1" x14ac:dyDescent="0.25">
      <c r="A162" s="69" t="s">
        <v>638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1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  <c r="FR162" s="52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2"/>
      <c r="GD162" s="52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  <c r="GO162" s="52"/>
      <c r="GP162" s="52"/>
      <c r="GQ162" s="52"/>
      <c r="GR162" s="52"/>
      <c r="GS162" s="52"/>
      <c r="GT162" s="52"/>
      <c r="GU162" s="52"/>
      <c r="GV162" s="52"/>
      <c r="GW162" s="52"/>
      <c r="GX162" s="52"/>
      <c r="GY162" s="52"/>
      <c r="GZ162" s="52"/>
      <c r="HA162" s="52"/>
      <c r="HB162" s="52"/>
      <c r="HC162" s="52"/>
      <c r="HD162" s="52"/>
      <c r="HE162" s="52"/>
      <c r="HF162" s="52"/>
      <c r="HG162" s="52"/>
      <c r="HH162" s="52"/>
      <c r="HI162" s="52"/>
      <c r="HJ162" s="52"/>
      <c r="HK162" s="52"/>
      <c r="HL162" s="52"/>
      <c r="HM162" s="52"/>
      <c r="HN162" s="52"/>
      <c r="HO162" s="52"/>
      <c r="HP162" s="52"/>
      <c r="HQ162" s="52"/>
      <c r="HR162" s="52"/>
      <c r="HS162" s="52"/>
      <c r="HT162" s="52"/>
      <c r="HU162" s="52"/>
      <c r="HV162" s="52"/>
      <c r="HW162" s="52"/>
      <c r="HX162" s="52"/>
      <c r="HY162" s="52"/>
      <c r="HZ162" s="52"/>
      <c r="IA162" s="52"/>
      <c r="IB162" s="52"/>
      <c r="IC162" s="52"/>
      <c r="ID162" s="52"/>
      <c r="IE162" s="52"/>
      <c r="IF162" s="52"/>
      <c r="IG162" s="52"/>
      <c r="IH162" s="52"/>
      <c r="II162" s="52"/>
      <c r="IJ162" s="52"/>
      <c r="IK162" s="52"/>
      <c r="IL162" s="52"/>
      <c r="IM162" s="52"/>
      <c r="IN162" s="52"/>
      <c r="IO162" s="52"/>
      <c r="IP162" s="52"/>
      <c r="IQ162" s="52"/>
      <c r="IR162" s="52"/>
      <c r="IS162" s="52"/>
      <c r="IT162" s="52"/>
      <c r="IU162" s="52"/>
      <c r="IV162" s="52"/>
      <c r="IW162" s="52"/>
      <c r="IX162" s="52"/>
      <c r="IY162" s="52"/>
      <c r="IZ162" s="52"/>
      <c r="JA162" s="52"/>
      <c r="JB162" s="52"/>
    </row>
    <row r="163" spans="1:262" s="16" customFormat="1" ht="106.5" customHeight="1" x14ac:dyDescent="0.25">
      <c r="A163" s="10" t="s">
        <v>25</v>
      </c>
      <c r="B163" s="11" t="s">
        <v>340</v>
      </c>
      <c r="C163" s="12"/>
      <c r="D163" s="12"/>
      <c r="E163" s="12"/>
      <c r="F163" s="12">
        <v>35</v>
      </c>
      <c r="G163" s="12"/>
      <c r="H163" s="12" t="s">
        <v>61</v>
      </c>
      <c r="I163" s="12">
        <v>35.9</v>
      </c>
      <c r="J163" s="12">
        <v>16</v>
      </c>
      <c r="K163" s="12">
        <v>17.2</v>
      </c>
      <c r="L163" s="12">
        <f>SUM(L164:L167)</f>
        <v>3.18</v>
      </c>
      <c r="M163" s="12">
        <f>SUM(M164:M167)</f>
        <v>0.77100000000000002</v>
      </c>
      <c r="N163" s="12">
        <f>SUM(N164:N167)</f>
        <v>0</v>
      </c>
      <c r="O163" s="12">
        <f>SUM(O164:O167)</f>
        <v>3.9510000000000005</v>
      </c>
      <c r="P163" s="13" t="s">
        <v>489</v>
      </c>
      <c r="Q163" s="12"/>
      <c r="R163" s="12"/>
      <c r="S163" s="12"/>
      <c r="T163" s="12"/>
      <c r="U163" s="12"/>
      <c r="V163" s="62">
        <f>O163/K163*100</f>
        <v>22.970930232558143</v>
      </c>
      <c r="W163" s="12">
        <f>SUM(W165:W167)</f>
        <v>2.3420000000000001</v>
      </c>
      <c r="X163" s="1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  <c r="EG163" s="55"/>
      <c r="EH163" s="55"/>
      <c r="EI163" s="55"/>
      <c r="EJ163" s="55"/>
      <c r="EK163" s="55"/>
      <c r="EL163" s="55"/>
      <c r="EM163" s="55"/>
      <c r="EN163" s="55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  <c r="GV163" s="55"/>
      <c r="GW163" s="55"/>
      <c r="GX163" s="55"/>
      <c r="GY163" s="55"/>
      <c r="GZ163" s="55"/>
      <c r="HA163" s="55"/>
      <c r="HB163" s="55"/>
      <c r="HC163" s="55"/>
      <c r="HD163" s="55"/>
      <c r="HE163" s="55"/>
      <c r="HF163" s="55"/>
      <c r="HG163" s="55"/>
      <c r="HH163" s="55"/>
      <c r="HI163" s="55"/>
      <c r="HJ163" s="55"/>
      <c r="HK163" s="55"/>
      <c r="HL163" s="55"/>
      <c r="HM163" s="55"/>
      <c r="HN163" s="55"/>
      <c r="HO163" s="55"/>
      <c r="HP163" s="55"/>
      <c r="HQ163" s="55"/>
      <c r="HR163" s="55"/>
      <c r="HS163" s="55"/>
      <c r="HT163" s="55"/>
      <c r="HU163" s="55"/>
      <c r="HV163" s="55"/>
      <c r="HW163" s="55"/>
      <c r="HX163" s="55"/>
      <c r="HY163" s="55"/>
      <c r="HZ163" s="55"/>
      <c r="IA163" s="55"/>
      <c r="IB163" s="55"/>
      <c r="IC163" s="55"/>
      <c r="ID163" s="55"/>
      <c r="IE163" s="55"/>
      <c r="IF163" s="55"/>
      <c r="IG163" s="55"/>
      <c r="IH163" s="55"/>
      <c r="II163" s="55"/>
      <c r="IJ163" s="55"/>
      <c r="IK163" s="55"/>
      <c r="IL163" s="55"/>
      <c r="IM163" s="55"/>
      <c r="IN163" s="55"/>
      <c r="IO163" s="55"/>
      <c r="IP163" s="55"/>
      <c r="IQ163" s="55"/>
      <c r="IR163" s="55"/>
      <c r="IS163" s="55"/>
      <c r="IT163" s="55"/>
      <c r="IU163" s="55"/>
      <c r="IV163" s="55"/>
      <c r="IW163" s="55"/>
      <c r="IX163" s="55"/>
      <c r="IY163" s="55"/>
      <c r="IZ163" s="55"/>
      <c r="JA163" s="55"/>
      <c r="JB163" s="55"/>
    </row>
    <row r="164" spans="1:262" s="66" customFormat="1" ht="108.75" customHeight="1" x14ac:dyDescent="0.25">
      <c r="A164" s="57" t="s">
        <v>26</v>
      </c>
      <c r="B164" s="65" t="s">
        <v>333</v>
      </c>
      <c r="C164" s="46">
        <v>4</v>
      </c>
      <c r="D164" s="46">
        <v>4</v>
      </c>
      <c r="E164" s="46"/>
      <c r="F164" s="46">
        <v>35</v>
      </c>
      <c r="G164" s="50" t="s">
        <v>334</v>
      </c>
      <c r="H164" s="46" t="s">
        <v>61</v>
      </c>
      <c r="I164" s="46">
        <v>10.5</v>
      </c>
      <c r="J164" s="46">
        <v>16</v>
      </c>
      <c r="K164" s="46">
        <v>17.2</v>
      </c>
      <c r="L164" s="46">
        <v>2.62</v>
      </c>
      <c r="M164" s="46">
        <v>0.54300000000000004</v>
      </c>
      <c r="N164" s="46">
        <v>0</v>
      </c>
      <c r="O164" s="28">
        <f>SUM(L164:N164)</f>
        <v>3.1630000000000003</v>
      </c>
      <c r="P164" s="59" t="s">
        <v>487</v>
      </c>
      <c r="Q164" s="28">
        <f>MIN(C164:E164)</f>
        <v>4</v>
      </c>
      <c r="R164" s="46"/>
      <c r="S164" s="46"/>
      <c r="T164" s="46"/>
      <c r="U164" s="28">
        <f>((O164-N164)/Q164)*100</f>
        <v>79.075000000000003</v>
      </c>
      <c r="V164" s="60">
        <f>O164/K164*100+V165</f>
        <v>22.970872093023257</v>
      </c>
      <c r="W164" s="28">
        <f>Q164-(O164-N164)</f>
        <v>0.83699999999999974</v>
      </c>
      <c r="X164" s="61"/>
    </row>
    <row r="165" spans="1:262" s="16" customFormat="1" ht="140.25" customHeight="1" x14ac:dyDescent="0.25">
      <c r="A165" s="10" t="s">
        <v>27</v>
      </c>
      <c r="B165" s="29" t="s">
        <v>335</v>
      </c>
      <c r="C165" s="12">
        <v>2.5</v>
      </c>
      <c r="D165" s="47" t="s">
        <v>58</v>
      </c>
      <c r="E165" s="12"/>
      <c r="F165" s="12">
        <v>35</v>
      </c>
      <c r="G165" s="18" t="s">
        <v>336</v>
      </c>
      <c r="H165" s="12" t="s">
        <v>61</v>
      </c>
      <c r="I165" s="12">
        <v>17.899999999999999</v>
      </c>
      <c r="J165" s="47" t="s">
        <v>241</v>
      </c>
      <c r="K165" s="12">
        <v>17.2</v>
      </c>
      <c r="L165" s="12">
        <v>0.52</v>
      </c>
      <c r="M165" s="12">
        <v>0.22800000000000001</v>
      </c>
      <c r="N165" s="12">
        <v>0</v>
      </c>
      <c r="O165" s="14">
        <f>SUM(L165:N165)</f>
        <v>0.748</v>
      </c>
      <c r="P165" s="13" t="s">
        <v>488</v>
      </c>
      <c r="Q165" s="14">
        <f>MIN(C165:E165)</f>
        <v>2.5</v>
      </c>
      <c r="R165" s="12"/>
      <c r="S165" s="12"/>
      <c r="T165" s="12"/>
      <c r="U165" s="14">
        <f>((O165-N165)/Q165)*100</f>
        <v>29.92</v>
      </c>
      <c r="V165" s="62">
        <f>O165/K165*100+V166</f>
        <v>4.5813372093023261</v>
      </c>
      <c r="W165" s="28">
        <f>Q165-(O165-N165)</f>
        <v>1.752</v>
      </c>
      <c r="X165" s="1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  <c r="GV165" s="55"/>
      <c r="GW165" s="55"/>
      <c r="GX165" s="55"/>
      <c r="GY165" s="55"/>
      <c r="GZ165" s="55"/>
      <c r="HA165" s="55"/>
      <c r="HB165" s="55"/>
      <c r="HC165" s="55"/>
      <c r="HD165" s="55"/>
      <c r="HE165" s="55"/>
      <c r="HF165" s="55"/>
      <c r="HG165" s="55"/>
      <c r="HH165" s="55"/>
      <c r="HI165" s="55"/>
      <c r="HJ165" s="55"/>
      <c r="HK165" s="55"/>
      <c r="HL165" s="55"/>
      <c r="HM165" s="55"/>
      <c r="HN165" s="55"/>
      <c r="HO165" s="55"/>
      <c r="HP165" s="55"/>
      <c r="HQ165" s="55"/>
      <c r="HR165" s="55"/>
      <c r="HS165" s="55"/>
      <c r="HT165" s="55"/>
      <c r="HU165" s="55"/>
      <c r="HV165" s="55"/>
      <c r="HW165" s="55"/>
      <c r="HX165" s="55"/>
      <c r="HY165" s="55"/>
      <c r="HZ165" s="55"/>
      <c r="IA165" s="55"/>
      <c r="IB165" s="55"/>
      <c r="IC165" s="55"/>
      <c r="ID165" s="55"/>
      <c r="IE165" s="55"/>
      <c r="IF165" s="55"/>
      <c r="IG165" s="55"/>
      <c r="IH165" s="55"/>
      <c r="II165" s="55"/>
      <c r="IJ165" s="55"/>
      <c r="IK165" s="55"/>
      <c r="IL165" s="55"/>
      <c r="IM165" s="55"/>
      <c r="IN165" s="55"/>
      <c r="IO165" s="55"/>
      <c r="IP165" s="55"/>
      <c r="IQ165" s="55"/>
      <c r="IR165" s="55"/>
      <c r="IS165" s="55"/>
      <c r="IT165" s="55"/>
      <c r="IU165" s="55"/>
      <c r="IV165" s="55"/>
      <c r="IW165" s="55"/>
      <c r="IX165" s="55"/>
      <c r="IY165" s="55"/>
      <c r="IZ165" s="55"/>
      <c r="JA165" s="55"/>
      <c r="JB165" s="55"/>
    </row>
    <row r="166" spans="1:262" s="16" customFormat="1" ht="62.25" customHeight="1" x14ac:dyDescent="0.25">
      <c r="A166" s="10" t="s">
        <v>28</v>
      </c>
      <c r="B166" s="29" t="s">
        <v>338</v>
      </c>
      <c r="C166" s="12">
        <v>1</v>
      </c>
      <c r="D166" s="12">
        <v>1</v>
      </c>
      <c r="E166" s="12">
        <v>0.63</v>
      </c>
      <c r="F166" s="12">
        <v>35</v>
      </c>
      <c r="G166" s="29" t="s">
        <v>337</v>
      </c>
      <c r="H166" s="12" t="s">
        <v>61</v>
      </c>
      <c r="I166" s="12">
        <v>2</v>
      </c>
      <c r="J166" s="12">
        <v>16</v>
      </c>
      <c r="K166" s="48">
        <f>J166/0.93</f>
        <v>17.204301075268816</v>
      </c>
      <c r="L166" s="12">
        <v>0.04</v>
      </c>
      <c r="M166" s="12">
        <v>0</v>
      </c>
      <c r="N166" s="12">
        <v>0</v>
      </c>
      <c r="O166" s="14">
        <f>SUM(L166:N166)</f>
        <v>0.04</v>
      </c>
      <c r="P166" s="13" t="s">
        <v>610</v>
      </c>
      <c r="Q166" s="14">
        <f>MIN(C166:E166)</f>
        <v>0.63</v>
      </c>
      <c r="R166" s="12"/>
      <c r="S166" s="12"/>
      <c r="T166" s="12"/>
      <c r="U166" s="62">
        <f>((O166-N166)/Q166)*100</f>
        <v>6.3492063492063489</v>
      </c>
      <c r="V166" s="62">
        <f>O166/K166*100+V167</f>
        <v>0.23250000000000001</v>
      </c>
      <c r="W166" s="28">
        <f>Q166-(O166-N166)</f>
        <v>0.59</v>
      </c>
      <c r="X166" s="1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  <c r="GV166" s="55"/>
      <c r="GW166" s="55"/>
      <c r="GX166" s="55"/>
      <c r="GY166" s="55"/>
      <c r="GZ166" s="55"/>
      <c r="HA166" s="55"/>
      <c r="HB166" s="55"/>
      <c r="HC166" s="55"/>
      <c r="HD166" s="55"/>
      <c r="HE166" s="55"/>
      <c r="HF166" s="55"/>
      <c r="HG166" s="55"/>
      <c r="HH166" s="55"/>
      <c r="HI166" s="55"/>
      <c r="HJ166" s="55"/>
      <c r="HK166" s="55"/>
      <c r="HL166" s="55"/>
      <c r="HM166" s="55"/>
      <c r="HN166" s="55"/>
      <c r="HO166" s="55"/>
      <c r="HP166" s="55"/>
      <c r="HQ166" s="55"/>
      <c r="HR166" s="55"/>
      <c r="HS166" s="55"/>
      <c r="HT166" s="55"/>
      <c r="HU166" s="55"/>
      <c r="HV166" s="55"/>
      <c r="HW166" s="55"/>
      <c r="HX166" s="55"/>
      <c r="HY166" s="55"/>
      <c r="HZ166" s="55"/>
      <c r="IA166" s="55"/>
      <c r="IB166" s="55"/>
      <c r="IC166" s="55"/>
      <c r="ID166" s="55"/>
      <c r="IE166" s="55"/>
      <c r="IF166" s="55"/>
      <c r="IG166" s="55"/>
      <c r="IH166" s="55"/>
      <c r="II166" s="55"/>
      <c r="IJ166" s="55"/>
      <c r="IK166" s="55"/>
      <c r="IL166" s="55"/>
      <c r="IM166" s="55"/>
      <c r="IN166" s="55"/>
      <c r="IO166" s="55"/>
      <c r="IP166" s="55"/>
      <c r="IQ166" s="55"/>
      <c r="IR166" s="55"/>
      <c r="IS166" s="55"/>
      <c r="IT166" s="55"/>
      <c r="IU166" s="55"/>
      <c r="IV166" s="55"/>
      <c r="IW166" s="55"/>
      <c r="IX166" s="55"/>
      <c r="IY166" s="55"/>
      <c r="IZ166" s="55"/>
      <c r="JA166" s="55"/>
      <c r="JB166" s="55"/>
    </row>
    <row r="167" spans="1:262" s="16" customFormat="1" ht="73.5" customHeight="1" x14ac:dyDescent="0.25">
      <c r="A167" s="10" t="s">
        <v>49</v>
      </c>
      <c r="B167" s="29"/>
      <c r="C167" s="14"/>
      <c r="D167" s="14"/>
      <c r="E167" s="14"/>
      <c r="F167" s="14">
        <v>35</v>
      </c>
      <c r="G167" s="19" t="s">
        <v>339</v>
      </c>
      <c r="H167" s="22" t="s">
        <v>61</v>
      </c>
      <c r="I167" s="12">
        <v>5.5</v>
      </c>
      <c r="J167" s="14">
        <v>16</v>
      </c>
      <c r="K167" s="49">
        <v>17.2</v>
      </c>
      <c r="L167" s="14">
        <v>0</v>
      </c>
      <c r="M167" s="14">
        <v>0</v>
      </c>
      <c r="N167" s="20">
        <v>0</v>
      </c>
      <c r="O167" s="14">
        <f>SUM(L167:N167)</f>
        <v>0</v>
      </c>
      <c r="P167" s="13" t="s">
        <v>611</v>
      </c>
      <c r="Q167" s="14">
        <f>MIN(C167:E167)</f>
        <v>0</v>
      </c>
      <c r="R167" s="14"/>
      <c r="S167" s="14"/>
      <c r="T167" s="14"/>
      <c r="U167" s="14"/>
      <c r="V167" s="14">
        <f>O167/K167*100</f>
        <v>0</v>
      </c>
      <c r="W167" s="28">
        <f>Q167-(O167-N167)</f>
        <v>0</v>
      </c>
      <c r="X167" s="1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55"/>
      <c r="DE167" s="55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55"/>
      <c r="DQ167" s="55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  <c r="EG167" s="55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55"/>
      <c r="ES167" s="55"/>
      <c r="ET167" s="55"/>
      <c r="EU167" s="55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55"/>
      <c r="FG167" s="55"/>
      <c r="FH167" s="55"/>
      <c r="FI167" s="55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55"/>
      <c r="FU167" s="55"/>
      <c r="FV167" s="55"/>
      <c r="FW167" s="55"/>
      <c r="FX167" s="55"/>
      <c r="FY167" s="55"/>
      <c r="FZ167" s="55"/>
      <c r="GA167" s="55"/>
      <c r="GB167" s="55"/>
      <c r="GC167" s="55"/>
      <c r="GD167" s="55"/>
      <c r="GE167" s="55"/>
      <c r="GF167" s="55"/>
      <c r="GG167" s="55"/>
      <c r="GH167" s="55"/>
      <c r="GI167" s="55"/>
      <c r="GJ167" s="55"/>
      <c r="GK167" s="55"/>
      <c r="GL167" s="55"/>
      <c r="GM167" s="55"/>
      <c r="GN167" s="55"/>
      <c r="GO167" s="55"/>
      <c r="GP167" s="55"/>
      <c r="GQ167" s="55"/>
      <c r="GR167" s="55"/>
      <c r="GS167" s="55"/>
      <c r="GT167" s="55"/>
      <c r="GU167" s="55"/>
      <c r="GV167" s="55"/>
      <c r="GW167" s="55"/>
      <c r="GX167" s="55"/>
      <c r="GY167" s="55"/>
      <c r="GZ167" s="55"/>
      <c r="HA167" s="55"/>
      <c r="HB167" s="55"/>
      <c r="HC167" s="55"/>
      <c r="HD167" s="55"/>
      <c r="HE167" s="55"/>
      <c r="HF167" s="55"/>
      <c r="HG167" s="55"/>
      <c r="HH167" s="55"/>
      <c r="HI167" s="55"/>
      <c r="HJ167" s="55"/>
      <c r="HK167" s="55"/>
      <c r="HL167" s="55"/>
      <c r="HM167" s="55"/>
      <c r="HN167" s="55"/>
      <c r="HO167" s="55"/>
      <c r="HP167" s="55"/>
      <c r="HQ167" s="55"/>
      <c r="HR167" s="55"/>
      <c r="HS167" s="55"/>
      <c r="HT167" s="55"/>
      <c r="HU167" s="55"/>
      <c r="HV167" s="55"/>
      <c r="HW167" s="55"/>
      <c r="HX167" s="55"/>
      <c r="HY167" s="55"/>
      <c r="HZ167" s="55"/>
      <c r="IA167" s="55"/>
      <c r="IB167" s="55"/>
      <c r="IC167" s="55"/>
      <c r="ID167" s="55"/>
      <c r="IE167" s="55"/>
      <c r="IF167" s="55"/>
      <c r="IG167" s="55"/>
      <c r="IH167" s="55"/>
      <c r="II167" s="55"/>
      <c r="IJ167" s="55"/>
      <c r="IK167" s="55"/>
      <c r="IL167" s="55"/>
      <c r="IM167" s="55"/>
      <c r="IN167" s="55"/>
      <c r="IO167" s="55"/>
      <c r="IP167" s="55"/>
      <c r="IQ167" s="55"/>
      <c r="IR167" s="55"/>
      <c r="IS167" s="55"/>
      <c r="IT167" s="55"/>
      <c r="IU167" s="55"/>
      <c r="IV167" s="55"/>
      <c r="IW167" s="55"/>
      <c r="IX167" s="55"/>
      <c r="IY167" s="55"/>
      <c r="IZ167" s="55"/>
      <c r="JA167" s="55"/>
      <c r="JB167" s="55"/>
    </row>
    <row r="168" spans="1:262" s="2" customFormat="1" ht="34.5" customHeight="1" x14ac:dyDescent="0.25">
      <c r="A168" s="69" t="s">
        <v>342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1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  <c r="FR168" s="52"/>
      <c r="FS168" s="52"/>
      <c r="FT168" s="52"/>
      <c r="FU168" s="52"/>
      <c r="FV168" s="52"/>
      <c r="FW168" s="52"/>
      <c r="FX168" s="52"/>
      <c r="FY168" s="52"/>
      <c r="FZ168" s="52"/>
      <c r="GA168" s="52"/>
      <c r="GB168" s="52"/>
      <c r="GC168" s="52"/>
      <c r="GD168" s="52"/>
      <c r="GE168" s="52"/>
      <c r="GF168" s="52"/>
      <c r="GG168" s="52"/>
      <c r="GH168" s="52"/>
      <c r="GI168" s="52"/>
      <c r="GJ168" s="52"/>
      <c r="GK168" s="52"/>
      <c r="GL168" s="52"/>
      <c r="GM168" s="52"/>
      <c r="GN168" s="52"/>
      <c r="GO168" s="52"/>
      <c r="GP168" s="52"/>
      <c r="GQ168" s="52"/>
      <c r="GR168" s="52"/>
      <c r="GS168" s="52"/>
      <c r="GT168" s="52"/>
      <c r="GU168" s="52"/>
      <c r="GV168" s="52"/>
      <c r="GW168" s="52"/>
      <c r="GX168" s="52"/>
      <c r="GY168" s="52"/>
      <c r="GZ168" s="52"/>
      <c r="HA168" s="52"/>
      <c r="HB168" s="52"/>
      <c r="HC168" s="52"/>
      <c r="HD168" s="52"/>
      <c r="HE168" s="52"/>
      <c r="HF168" s="52"/>
      <c r="HG168" s="52"/>
      <c r="HH168" s="52"/>
      <c r="HI168" s="52"/>
      <c r="HJ168" s="52"/>
      <c r="HK168" s="52"/>
      <c r="HL168" s="52"/>
      <c r="HM168" s="52"/>
      <c r="HN168" s="52"/>
      <c r="HO168" s="52"/>
      <c r="HP168" s="52"/>
      <c r="HQ168" s="52"/>
      <c r="HR168" s="52"/>
      <c r="HS168" s="52"/>
      <c r="HT168" s="52"/>
      <c r="HU168" s="52"/>
      <c r="HV168" s="52"/>
      <c r="HW168" s="52"/>
      <c r="HX168" s="52"/>
      <c r="HY168" s="52"/>
      <c r="HZ168" s="52"/>
      <c r="IA168" s="52"/>
      <c r="IB168" s="52"/>
      <c r="IC168" s="52"/>
      <c r="ID168" s="52"/>
      <c r="IE168" s="52"/>
      <c r="IF168" s="52"/>
      <c r="IG168" s="52"/>
      <c r="IH168" s="52"/>
      <c r="II168" s="52"/>
      <c r="IJ168" s="52"/>
      <c r="IK168" s="52"/>
      <c r="IL168" s="52"/>
      <c r="IM168" s="52"/>
      <c r="IN168" s="52"/>
      <c r="IO168" s="52"/>
      <c r="IP168" s="52"/>
      <c r="IQ168" s="52"/>
      <c r="IR168" s="52"/>
      <c r="IS168" s="52"/>
      <c r="IT168" s="52"/>
      <c r="IU168" s="52"/>
      <c r="IV168" s="52"/>
      <c r="IW168" s="52"/>
      <c r="IX168" s="52"/>
      <c r="IY168" s="52"/>
      <c r="IZ168" s="52"/>
      <c r="JA168" s="52"/>
      <c r="JB168" s="52"/>
    </row>
    <row r="169" spans="1:262" s="16" customFormat="1" ht="108" customHeight="1" x14ac:dyDescent="0.25">
      <c r="A169" s="10" t="s">
        <v>25</v>
      </c>
      <c r="B169" s="11" t="s">
        <v>343</v>
      </c>
      <c r="C169" s="12"/>
      <c r="D169" s="12"/>
      <c r="E169" s="12"/>
      <c r="F169" s="12">
        <v>35</v>
      </c>
      <c r="G169" s="12"/>
      <c r="H169" s="12" t="s">
        <v>84</v>
      </c>
      <c r="I169" s="12" t="s">
        <v>472</v>
      </c>
      <c r="J169" s="12">
        <v>12.7</v>
      </c>
      <c r="K169" s="12">
        <v>13.6</v>
      </c>
      <c r="L169" s="12">
        <f>SUM(L170:L176)</f>
        <v>5.0399999999999991</v>
      </c>
      <c r="M169" s="12">
        <f>SUM(M170:M176)</f>
        <v>2.9079999999999995</v>
      </c>
      <c r="N169" s="12">
        <f>SUM(N170:N176)</f>
        <v>0.88900000000000001</v>
      </c>
      <c r="O169" s="12">
        <f>SUM(O170:O176)</f>
        <v>8.8369999999999997</v>
      </c>
      <c r="P169" s="13" t="s">
        <v>490</v>
      </c>
      <c r="Q169" s="12"/>
      <c r="R169" s="12"/>
      <c r="S169" s="12"/>
      <c r="T169" s="12"/>
      <c r="U169" s="12"/>
      <c r="V169" s="62">
        <f>O169/K169*100</f>
        <v>64.977941176470594</v>
      </c>
      <c r="W169" s="12">
        <f>SUM(W170+W171+W173+W174+W176)</f>
        <v>5.4580000000000002</v>
      </c>
      <c r="X169" s="1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55"/>
      <c r="DE169" s="55"/>
      <c r="DF169" s="55"/>
      <c r="DG169" s="55"/>
      <c r="DH169" s="55"/>
      <c r="DI169" s="55"/>
      <c r="DJ169" s="55"/>
      <c r="DK169" s="55"/>
      <c r="DL169" s="55"/>
      <c r="DM169" s="55"/>
      <c r="DN169" s="55"/>
      <c r="DO169" s="55"/>
      <c r="DP169" s="55"/>
      <c r="DQ169" s="55"/>
      <c r="DR169" s="55"/>
      <c r="DS169" s="55"/>
      <c r="DT169" s="55"/>
      <c r="DU169" s="55"/>
      <c r="DV169" s="55"/>
      <c r="DW169" s="55"/>
      <c r="DX169" s="55"/>
      <c r="DY169" s="55"/>
      <c r="DZ169" s="55"/>
      <c r="EA169" s="55"/>
      <c r="EB169" s="55"/>
      <c r="EC169" s="55"/>
      <c r="ED169" s="55"/>
      <c r="EE169" s="55"/>
      <c r="EF169" s="55"/>
      <c r="EG169" s="55"/>
      <c r="EH169" s="55"/>
      <c r="EI169" s="55"/>
      <c r="EJ169" s="55"/>
      <c r="EK169" s="55"/>
      <c r="EL169" s="55"/>
      <c r="EM169" s="55"/>
      <c r="EN169" s="55"/>
      <c r="EO169" s="55"/>
      <c r="EP169" s="55"/>
      <c r="EQ169" s="55"/>
      <c r="ER169" s="55"/>
      <c r="ES169" s="55"/>
      <c r="ET169" s="55"/>
      <c r="EU169" s="55"/>
      <c r="EV169" s="55"/>
      <c r="EW169" s="55"/>
      <c r="EX169" s="55"/>
      <c r="EY169" s="55"/>
      <c r="EZ169" s="55"/>
      <c r="FA169" s="55"/>
      <c r="FB169" s="55"/>
      <c r="FC169" s="55"/>
      <c r="FD169" s="55"/>
      <c r="FE169" s="55"/>
      <c r="FF169" s="55"/>
      <c r="FG169" s="55"/>
      <c r="FH169" s="55"/>
      <c r="FI169" s="55"/>
      <c r="FJ169" s="55"/>
      <c r="FK169" s="55"/>
      <c r="FL169" s="55"/>
      <c r="FM169" s="55"/>
      <c r="FN169" s="55"/>
      <c r="FO169" s="55"/>
      <c r="FP169" s="55"/>
      <c r="FQ169" s="55"/>
      <c r="FR169" s="55"/>
      <c r="FS169" s="55"/>
      <c r="FT169" s="55"/>
      <c r="FU169" s="55"/>
      <c r="FV169" s="55"/>
      <c r="FW169" s="55"/>
      <c r="FX169" s="55"/>
      <c r="FY169" s="55"/>
      <c r="FZ169" s="55"/>
      <c r="GA169" s="55"/>
      <c r="GB169" s="55"/>
      <c r="GC169" s="55"/>
      <c r="GD169" s="55"/>
      <c r="GE169" s="55"/>
      <c r="GF169" s="55"/>
      <c r="GG169" s="55"/>
      <c r="GH169" s="55"/>
      <c r="GI169" s="55"/>
      <c r="GJ169" s="55"/>
      <c r="GK169" s="55"/>
      <c r="GL169" s="55"/>
      <c r="GM169" s="55"/>
      <c r="GN169" s="55"/>
      <c r="GO169" s="55"/>
      <c r="GP169" s="55"/>
      <c r="GQ169" s="55"/>
      <c r="GR169" s="55"/>
      <c r="GS169" s="55"/>
      <c r="GT169" s="55"/>
      <c r="GU169" s="55"/>
      <c r="GV169" s="55"/>
      <c r="GW169" s="55"/>
      <c r="GX169" s="55"/>
      <c r="GY169" s="55"/>
      <c r="GZ169" s="55"/>
      <c r="HA169" s="55"/>
      <c r="HB169" s="55"/>
      <c r="HC169" s="55"/>
      <c r="HD169" s="55"/>
      <c r="HE169" s="55"/>
      <c r="HF169" s="55"/>
      <c r="HG169" s="55"/>
      <c r="HH169" s="55"/>
      <c r="HI169" s="55"/>
      <c r="HJ169" s="55"/>
      <c r="HK169" s="55"/>
      <c r="HL169" s="55"/>
      <c r="HM169" s="55"/>
      <c r="HN169" s="55"/>
      <c r="HO169" s="55"/>
      <c r="HP169" s="55"/>
      <c r="HQ169" s="55"/>
      <c r="HR169" s="55"/>
      <c r="HS169" s="55"/>
      <c r="HT169" s="55"/>
      <c r="HU169" s="55"/>
      <c r="HV169" s="55"/>
      <c r="HW169" s="55"/>
      <c r="HX169" s="55"/>
      <c r="HY169" s="55"/>
      <c r="HZ169" s="55"/>
      <c r="IA169" s="55"/>
      <c r="IB169" s="55"/>
      <c r="IC169" s="55"/>
      <c r="ID169" s="55"/>
      <c r="IE169" s="55"/>
      <c r="IF169" s="55"/>
      <c r="IG169" s="55"/>
      <c r="IH169" s="55"/>
      <c r="II169" s="55"/>
      <c r="IJ169" s="55"/>
      <c r="IK169" s="55"/>
      <c r="IL169" s="55"/>
      <c r="IM169" s="55"/>
      <c r="IN169" s="55"/>
      <c r="IO169" s="55"/>
      <c r="IP169" s="55"/>
      <c r="IQ169" s="55"/>
      <c r="IR169" s="55"/>
      <c r="IS169" s="55"/>
      <c r="IT169" s="55"/>
      <c r="IU169" s="55"/>
      <c r="IV169" s="55"/>
      <c r="IW169" s="55"/>
      <c r="IX169" s="55"/>
      <c r="IY169" s="55"/>
      <c r="IZ169" s="55"/>
      <c r="JA169" s="55"/>
      <c r="JB169" s="55"/>
    </row>
    <row r="170" spans="1:262" s="16" customFormat="1" ht="105.75" customHeight="1" x14ac:dyDescent="0.25">
      <c r="A170" s="10" t="s">
        <v>26</v>
      </c>
      <c r="B170" s="29" t="s">
        <v>344</v>
      </c>
      <c r="C170" s="12">
        <v>1.6</v>
      </c>
      <c r="D170" s="12">
        <v>1.6</v>
      </c>
      <c r="E170" s="12"/>
      <c r="F170" s="12">
        <v>35</v>
      </c>
      <c r="G170" s="18" t="s">
        <v>349</v>
      </c>
      <c r="H170" s="12" t="s">
        <v>206</v>
      </c>
      <c r="I170" s="12">
        <v>23.5</v>
      </c>
      <c r="J170" s="12">
        <v>12.7</v>
      </c>
      <c r="K170" s="12">
        <v>13.6</v>
      </c>
      <c r="L170" s="12">
        <v>1.41</v>
      </c>
      <c r="M170" s="12">
        <v>0.16600000000000001</v>
      </c>
      <c r="N170" s="12">
        <v>0</v>
      </c>
      <c r="O170" s="14">
        <f>SUM(L170:N170)</f>
        <v>1.5759999999999998</v>
      </c>
      <c r="P170" s="13" t="s">
        <v>492</v>
      </c>
      <c r="Q170" s="14">
        <f>MIN(C170:E170)</f>
        <v>1.6</v>
      </c>
      <c r="R170" s="12"/>
      <c r="S170" s="12"/>
      <c r="T170" s="12"/>
      <c r="U170" s="14">
        <f t="shared" ref="U170:U175" si="44">((O170-N170)/Q170)*100</f>
        <v>98.499999999999986</v>
      </c>
      <c r="V170" s="62">
        <f t="shared" ref="V170:V175" si="45">O170/K170*100+V171</f>
        <v>62.149281805745552</v>
      </c>
      <c r="W170" s="28">
        <f t="shared" ref="W170:W176" si="46">Q170-(O170-N170)</f>
        <v>2.4000000000000243E-2</v>
      </c>
      <c r="X170" s="1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55"/>
      <c r="DE170" s="55"/>
      <c r="DF170" s="55"/>
      <c r="DG170" s="55"/>
      <c r="DH170" s="55"/>
      <c r="DI170" s="55"/>
      <c r="DJ170" s="55"/>
      <c r="DK170" s="55"/>
      <c r="DL170" s="55"/>
      <c r="DM170" s="55"/>
      <c r="DN170" s="55"/>
      <c r="DO170" s="55"/>
      <c r="DP170" s="55"/>
      <c r="DQ170" s="55"/>
      <c r="DR170" s="55"/>
      <c r="DS170" s="55"/>
      <c r="DT170" s="55"/>
      <c r="DU170" s="55"/>
      <c r="DV170" s="55"/>
      <c r="DW170" s="55"/>
      <c r="DX170" s="55"/>
      <c r="DY170" s="55"/>
      <c r="DZ170" s="55"/>
      <c r="EA170" s="55"/>
      <c r="EB170" s="55"/>
      <c r="EC170" s="55"/>
      <c r="ED170" s="55"/>
      <c r="EE170" s="55"/>
      <c r="EF170" s="55"/>
      <c r="EG170" s="55"/>
      <c r="EH170" s="55"/>
      <c r="EI170" s="55"/>
      <c r="EJ170" s="55"/>
      <c r="EK170" s="55"/>
      <c r="EL170" s="55"/>
      <c r="EM170" s="55"/>
      <c r="EN170" s="55"/>
      <c r="EO170" s="55"/>
      <c r="EP170" s="55"/>
      <c r="EQ170" s="55"/>
      <c r="ER170" s="55"/>
      <c r="ES170" s="55"/>
      <c r="ET170" s="55"/>
      <c r="EU170" s="55"/>
      <c r="EV170" s="55"/>
      <c r="EW170" s="55"/>
      <c r="EX170" s="55"/>
      <c r="EY170" s="55"/>
      <c r="EZ170" s="55"/>
      <c r="FA170" s="55"/>
      <c r="FB170" s="55"/>
      <c r="FC170" s="55"/>
      <c r="FD170" s="55"/>
      <c r="FE170" s="55"/>
      <c r="FF170" s="55"/>
      <c r="FG170" s="55"/>
      <c r="FH170" s="55"/>
      <c r="FI170" s="55"/>
      <c r="FJ170" s="55"/>
      <c r="FK170" s="55"/>
      <c r="FL170" s="55"/>
      <c r="FM170" s="55"/>
      <c r="FN170" s="55"/>
      <c r="FO170" s="55"/>
      <c r="FP170" s="55"/>
      <c r="FQ170" s="55"/>
      <c r="FR170" s="55"/>
      <c r="FS170" s="55"/>
      <c r="FT170" s="55"/>
      <c r="FU170" s="55"/>
      <c r="FV170" s="55"/>
      <c r="FW170" s="55"/>
      <c r="FX170" s="55"/>
      <c r="FY170" s="55"/>
      <c r="FZ170" s="55"/>
      <c r="GA170" s="55"/>
      <c r="GB170" s="55"/>
      <c r="GC170" s="55"/>
      <c r="GD170" s="55"/>
      <c r="GE170" s="55"/>
      <c r="GF170" s="55"/>
      <c r="GG170" s="55"/>
      <c r="GH170" s="55"/>
      <c r="GI170" s="55"/>
      <c r="GJ170" s="55"/>
      <c r="GK170" s="55"/>
      <c r="GL170" s="55"/>
      <c r="GM170" s="55"/>
      <c r="GN170" s="55"/>
      <c r="GO170" s="55"/>
      <c r="GP170" s="55"/>
      <c r="GQ170" s="55"/>
      <c r="GR170" s="55"/>
      <c r="GS170" s="55"/>
      <c r="GT170" s="55"/>
      <c r="GU170" s="55"/>
      <c r="GV170" s="55"/>
      <c r="GW170" s="55"/>
      <c r="GX170" s="55"/>
      <c r="GY170" s="55"/>
      <c r="GZ170" s="55"/>
      <c r="HA170" s="55"/>
      <c r="HB170" s="55"/>
      <c r="HC170" s="55"/>
      <c r="HD170" s="55"/>
      <c r="HE170" s="55"/>
      <c r="HF170" s="55"/>
      <c r="HG170" s="55"/>
      <c r="HH170" s="55"/>
      <c r="HI170" s="55"/>
      <c r="HJ170" s="55"/>
      <c r="HK170" s="55"/>
      <c r="HL170" s="55"/>
      <c r="HM170" s="55"/>
      <c r="HN170" s="55"/>
      <c r="HO170" s="55"/>
      <c r="HP170" s="55"/>
      <c r="HQ170" s="55"/>
      <c r="HR170" s="55"/>
      <c r="HS170" s="55"/>
      <c r="HT170" s="55"/>
      <c r="HU170" s="55"/>
      <c r="HV170" s="55"/>
      <c r="HW170" s="55"/>
      <c r="HX170" s="55"/>
      <c r="HY170" s="55"/>
      <c r="HZ170" s="55"/>
      <c r="IA170" s="55"/>
      <c r="IB170" s="55"/>
      <c r="IC170" s="55"/>
      <c r="ID170" s="55"/>
      <c r="IE170" s="55"/>
      <c r="IF170" s="55"/>
      <c r="IG170" s="55"/>
      <c r="IH170" s="55"/>
      <c r="II170" s="55"/>
      <c r="IJ170" s="55"/>
      <c r="IK170" s="55"/>
      <c r="IL170" s="55"/>
      <c r="IM170" s="55"/>
      <c r="IN170" s="55"/>
      <c r="IO170" s="55"/>
      <c r="IP170" s="55"/>
      <c r="IQ170" s="55"/>
      <c r="IR170" s="55"/>
      <c r="IS170" s="55"/>
      <c r="IT170" s="55"/>
      <c r="IU170" s="55"/>
      <c r="IV170" s="55"/>
      <c r="IW170" s="55"/>
      <c r="IX170" s="55"/>
      <c r="IY170" s="55"/>
      <c r="IZ170" s="55"/>
      <c r="JA170" s="55"/>
      <c r="JB170" s="55"/>
    </row>
    <row r="171" spans="1:262" s="16" customFormat="1" ht="110.25" customHeight="1" x14ac:dyDescent="0.25">
      <c r="A171" s="10" t="s">
        <v>27</v>
      </c>
      <c r="B171" s="29" t="s">
        <v>345</v>
      </c>
      <c r="C171" s="12">
        <v>1.6</v>
      </c>
      <c r="D171" s="47" t="s">
        <v>58</v>
      </c>
      <c r="E171" s="12"/>
      <c r="F171" s="12">
        <v>35</v>
      </c>
      <c r="G171" s="18" t="s">
        <v>350</v>
      </c>
      <c r="H171" s="12" t="s">
        <v>206</v>
      </c>
      <c r="I171" s="12">
        <v>7.7</v>
      </c>
      <c r="J171" s="47" t="s">
        <v>207</v>
      </c>
      <c r="K171" s="12">
        <v>13.6</v>
      </c>
      <c r="L171" s="12">
        <v>0.44</v>
      </c>
      <c r="M171" s="12">
        <v>0.19800000000000001</v>
      </c>
      <c r="N171" s="12">
        <v>0</v>
      </c>
      <c r="O171" s="14">
        <f t="shared" ref="O171:O176" si="47">SUM(L171:N171)</f>
        <v>0.63800000000000001</v>
      </c>
      <c r="P171" s="13" t="s">
        <v>491</v>
      </c>
      <c r="Q171" s="14">
        <f t="shared" ref="Q171:Q176" si="48">MIN(C171:E171)</f>
        <v>1.6</v>
      </c>
      <c r="R171" s="12"/>
      <c r="S171" s="12"/>
      <c r="T171" s="12"/>
      <c r="U171" s="14">
        <f t="shared" si="44"/>
        <v>39.875</v>
      </c>
      <c r="V171" s="62">
        <f t="shared" si="45"/>
        <v>50.561046511627907</v>
      </c>
      <c r="W171" s="28">
        <f t="shared" si="46"/>
        <v>0.96200000000000008</v>
      </c>
      <c r="X171" s="1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55"/>
      <c r="DE171" s="55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55"/>
      <c r="DQ171" s="55"/>
      <c r="DR171" s="55"/>
      <c r="DS171" s="55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55"/>
      <c r="EE171" s="55"/>
      <c r="EF171" s="55"/>
      <c r="EG171" s="55"/>
      <c r="EH171" s="55"/>
      <c r="EI171" s="55"/>
      <c r="EJ171" s="55"/>
      <c r="EK171" s="55"/>
      <c r="EL171" s="55"/>
      <c r="EM171" s="55"/>
      <c r="EN171" s="55"/>
      <c r="EO171" s="55"/>
      <c r="EP171" s="55"/>
      <c r="EQ171" s="55"/>
      <c r="ER171" s="55"/>
      <c r="ES171" s="55"/>
      <c r="ET171" s="55"/>
      <c r="EU171" s="55"/>
      <c r="EV171" s="55"/>
      <c r="EW171" s="55"/>
      <c r="EX171" s="55"/>
      <c r="EY171" s="55"/>
      <c r="EZ171" s="55"/>
      <c r="FA171" s="55"/>
      <c r="FB171" s="55"/>
      <c r="FC171" s="55"/>
      <c r="FD171" s="55"/>
      <c r="FE171" s="55"/>
      <c r="FF171" s="55"/>
      <c r="FG171" s="55"/>
      <c r="FH171" s="55"/>
      <c r="FI171" s="55"/>
      <c r="FJ171" s="55"/>
      <c r="FK171" s="55"/>
      <c r="FL171" s="55"/>
      <c r="FM171" s="55"/>
      <c r="FN171" s="55"/>
      <c r="FO171" s="55"/>
      <c r="FP171" s="55"/>
      <c r="FQ171" s="55"/>
      <c r="FR171" s="55"/>
      <c r="FS171" s="55"/>
      <c r="FT171" s="55"/>
      <c r="FU171" s="55"/>
      <c r="FV171" s="55"/>
      <c r="FW171" s="55"/>
      <c r="FX171" s="55"/>
      <c r="FY171" s="55"/>
      <c r="FZ171" s="55"/>
      <c r="GA171" s="55"/>
      <c r="GB171" s="55"/>
      <c r="GC171" s="55"/>
      <c r="GD171" s="55"/>
      <c r="GE171" s="55"/>
      <c r="GF171" s="55"/>
      <c r="GG171" s="55"/>
      <c r="GH171" s="55"/>
      <c r="GI171" s="55"/>
      <c r="GJ171" s="55"/>
      <c r="GK171" s="55"/>
      <c r="GL171" s="55"/>
      <c r="GM171" s="55"/>
      <c r="GN171" s="55"/>
      <c r="GO171" s="55"/>
      <c r="GP171" s="55"/>
      <c r="GQ171" s="55"/>
      <c r="GR171" s="55"/>
      <c r="GS171" s="55"/>
      <c r="GT171" s="55"/>
      <c r="GU171" s="55"/>
      <c r="GV171" s="55"/>
      <c r="GW171" s="55"/>
      <c r="GX171" s="55"/>
      <c r="GY171" s="55"/>
      <c r="GZ171" s="55"/>
      <c r="HA171" s="55"/>
      <c r="HB171" s="55"/>
      <c r="HC171" s="55"/>
      <c r="HD171" s="55"/>
      <c r="HE171" s="55"/>
      <c r="HF171" s="55"/>
      <c r="HG171" s="55"/>
      <c r="HH171" s="55"/>
      <c r="HI171" s="55"/>
      <c r="HJ171" s="55"/>
      <c r="HK171" s="55"/>
      <c r="HL171" s="55"/>
      <c r="HM171" s="55"/>
      <c r="HN171" s="55"/>
      <c r="HO171" s="55"/>
      <c r="HP171" s="55"/>
      <c r="HQ171" s="55"/>
      <c r="HR171" s="55"/>
      <c r="HS171" s="55"/>
      <c r="HT171" s="55"/>
      <c r="HU171" s="55"/>
      <c r="HV171" s="55"/>
      <c r="HW171" s="55"/>
      <c r="HX171" s="55"/>
      <c r="HY171" s="55"/>
      <c r="HZ171" s="55"/>
      <c r="IA171" s="55"/>
      <c r="IB171" s="55"/>
      <c r="IC171" s="55"/>
      <c r="ID171" s="55"/>
      <c r="IE171" s="55"/>
      <c r="IF171" s="55"/>
      <c r="IG171" s="55"/>
      <c r="IH171" s="55"/>
      <c r="II171" s="55"/>
      <c r="IJ171" s="55"/>
      <c r="IK171" s="55"/>
      <c r="IL171" s="55"/>
      <c r="IM171" s="55"/>
      <c r="IN171" s="55"/>
      <c r="IO171" s="55"/>
      <c r="IP171" s="55"/>
      <c r="IQ171" s="55"/>
      <c r="IR171" s="55"/>
      <c r="IS171" s="55"/>
      <c r="IT171" s="55"/>
      <c r="IU171" s="55"/>
      <c r="IV171" s="55"/>
      <c r="IW171" s="55"/>
      <c r="IX171" s="55"/>
      <c r="IY171" s="55"/>
      <c r="IZ171" s="55"/>
      <c r="JA171" s="55"/>
      <c r="JB171" s="55"/>
    </row>
    <row r="172" spans="1:262" s="35" customFormat="1" ht="81" customHeight="1" x14ac:dyDescent="0.25">
      <c r="A172" s="30" t="s">
        <v>28</v>
      </c>
      <c r="B172" s="36" t="s">
        <v>346</v>
      </c>
      <c r="C172" s="32">
        <v>1</v>
      </c>
      <c r="D172" s="32">
        <v>1.6</v>
      </c>
      <c r="E172" s="32"/>
      <c r="F172" s="32">
        <v>35</v>
      </c>
      <c r="G172" s="37" t="s">
        <v>351</v>
      </c>
      <c r="H172" s="32" t="s">
        <v>84</v>
      </c>
      <c r="I172" s="32" t="s">
        <v>357</v>
      </c>
      <c r="J172" s="32">
        <v>12.7</v>
      </c>
      <c r="K172" s="32">
        <v>13.6</v>
      </c>
      <c r="L172" s="32">
        <v>0.7</v>
      </c>
      <c r="M172" s="32">
        <v>0.65700000000000003</v>
      </c>
      <c r="N172" s="32">
        <v>0</v>
      </c>
      <c r="O172" s="33">
        <f t="shared" si="47"/>
        <v>1.357</v>
      </c>
      <c r="P172" s="38" t="s">
        <v>493</v>
      </c>
      <c r="Q172" s="33">
        <f t="shared" si="48"/>
        <v>1</v>
      </c>
      <c r="R172" s="32"/>
      <c r="S172" s="32"/>
      <c r="T172" s="32"/>
      <c r="U172" s="33">
        <f t="shared" si="44"/>
        <v>135.69999999999999</v>
      </c>
      <c r="V172" s="63">
        <f t="shared" si="45"/>
        <v>45.869870041039675</v>
      </c>
      <c r="W172" s="24">
        <f t="shared" si="46"/>
        <v>-0.35699999999999998</v>
      </c>
      <c r="X172" s="34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55"/>
      <c r="DE172" s="55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  <c r="EG172" s="55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55"/>
      <c r="ES172" s="55"/>
      <c r="ET172" s="55"/>
      <c r="EU172" s="55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55"/>
      <c r="FG172" s="55"/>
      <c r="FH172" s="55"/>
      <c r="FI172" s="55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55"/>
      <c r="FU172" s="55"/>
      <c r="FV172" s="55"/>
      <c r="FW172" s="55"/>
      <c r="FX172" s="55"/>
      <c r="FY172" s="55"/>
      <c r="FZ172" s="55"/>
      <c r="GA172" s="55"/>
      <c r="GB172" s="55"/>
      <c r="GC172" s="55"/>
      <c r="GD172" s="55"/>
      <c r="GE172" s="55"/>
      <c r="GF172" s="55"/>
      <c r="GG172" s="55"/>
      <c r="GH172" s="55"/>
      <c r="GI172" s="55"/>
      <c r="GJ172" s="55"/>
      <c r="GK172" s="55"/>
      <c r="GL172" s="55"/>
      <c r="GM172" s="55"/>
      <c r="GN172" s="55"/>
      <c r="GO172" s="55"/>
      <c r="GP172" s="55"/>
      <c r="GQ172" s="55"/>
      <c r="GR172" s="55"/>
      <c r="GS172" s="55"/>
      <c r="GT172" s="55"/>
      <c r="GU172" s="55"/>
      <c r="GV172" s="55"/>
      <c r="GW172" s="55"/>
      <c r="GX172" s="55"/>
      <c r="GY172" s="55"/>
      <c r="GZ172" s="55"/>
      <c r="HA172" s="55"/>
      <c r="HB172" s="55"/>
      <c r="HC172" s="55"/>
      <c r="HD172" s="55"/>
      <c r="HE172" s="55"/>
      <c r="HF172" s="55"/>
      <c r="HG172" s="55"/>
      <c r="HH172" s="55"/>
      <c r="HI172" s="55"/>
      <c r="HJ172" s="55"/>
      <c r="HK172" s="55"/>
      <c r="HL172" s="55"/>
      <c r="HM172" s="55"/>
      <c r="HN172" s="55"/>
      <c r="HO172" s="55"/>
      <c r="HP172" s="55"/>
      <c r="HQ172" s="55"/>
      <c r="HR172" s="55"/>
      <c r="HS172" s="55"/>
      <c r="HT172" s="55"/>
      <c r="HU172" s="55"/>
      <c r="HV172" s="55"/>
      <c r="HW172" s="55"/>
      <c r="HX172" s="55"/>
      <c r="HY172" s="55"/>
      <c r="HZ172" s="55"/>
      <c r="IA172" s="55"/>
      <c r="IB172" s="55"/>
      <c r="IC172" s="55"/>
      <c r="ID172" s="55"/>
      <c r="IE172" s="55"/>
      <c r="IF172" s="55"/>
      <c r="IG172" s="55"/>
      <c r="IH172" s="55"/>
      <c r="II172" s="55"/>
      <c r="IJ172" s="55"/>
      <c r="IK172" s="55"/>
      <c r="IL172" s="55"/>
      <c r="IM172" s="55"/>
      <c r="IN172" s="55"/>
      <c r="IO172" s="55"/>
      <c r="IP172" s="55"/>
      <c r="IQ172" s="55"/>
      <c r="IR172" s="55"/>
      <c r="IS172" s="55"/>
      <c r="IT172" s="55"/>
      <c r="IU172" s="55"/>
      <c r="IV172" s="55"/>
      <c r="IW172" s="55"/>
      <c r="IX172" s="55"/>
      <c r="IY172" s="55"/>
      <c r="IZ172" s="55"/>
      <c r="JA172" s="55"/>
      <c r="JB172" s="55"/>
    </row>
    <row r="173" spans="1:262" s="16" customFormat="1" ht="50.25" customHeight="1" x14ac:dyDescent="0.25">
      <c r="A173" s="10" t="s">
        <v>49</v>
      </c>
      <c r="B173" s="29" t="s">
        <v>347</v>
      </c>
      <c r="C173" s="47" t="s">
        <v>210</v>
      </c>
      <c r="D173" s="12">
        <v>1.6</v>
      </c>
      <c r="E173" s="12"/>
      <c r="F173" s="12">
        <v>35</v>
      </c>
      <c r="G173" s="18" t="s">
        <v>352</v>
      </c>
      <c r="H173" s="12" t="s">
        <v>84</v>
      </c>
      <c r="I173" s="12" t="s">
        <v>358</v>
      </c>
      <c r="J173" s="12">
        <v>12.7</v>
      </c>
      <c r="K173" s="12">
        <v>13.6</v>
      </c>
      <c r="L173" s="12">
        <v>0.11</v>
      </c>
      <c r="M173" s="12">
        <v>6.5000000000000002E-2</v>
      </c>
      <c r="N173" s="12">
        <v>0</v>
      </c>
      <c r="O173" s="14">
        <f t="shared" si="47"/>
        <v>0.17499999999999999</v>
      </c>
      <c r="P173" s="13" t="s">
        <v>612</v>
      </c>
      <c r="Q173" s="14">
        <f t="shared" si="48"/>
        <v>1.6</v>
      </c>
      <c r="R173" s="12"/>
      <c r="S173" s="12"/>
      <c r="T173" s="12"/>
      <c r="U173" s="62">
        <f t="shared" si="44"/>
        <v>10.937499999999998</v>
      </c>
      <c r="V173" s="62">
        <f t="shared" si="45"/>
        <v>35.891928864569088</v>
      </c>
      <c r="W173" s="28">
        <f t="shared" si="46"/>
        <v>1.425</v>
      </c>
      <c r="X173" s="1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55"/>
      <c r="DE173" s="55"/>
      <c r="DF173" s="55"/>
      <c r="DG173" s="55"/>
      <c r="DH173" s="55"/>
      <c r="DI173" s="55"/>
      <c r="DJ173" s="55"/>
      <c r="DK173" s="55"/>
      <c r="DL173" s="55"/>
      <c r="DM173" s="55"/>
      <c r="DN173" s="55"/>
      <c r="DO173" s="55"/>
      <c r="DP173" s="55"/>
      <c r="DQ173" s="55"/>
      <c r="DR173" s="55"/>
      <c r="DS173" s="55"/>
      <c r="DT173" s="55"/>
      <c r="DU173" s="55"/>
      <c r="DV173" s="55"/>
      <c r="DW173" s="55"/>
      <c r="DX173" s="55"/>
      <c r="DY173" s="55"/>
      <c r="DZ173" s="55"/>
      <c r="EA173" s="55"/>
      <c r="EB173" s="55"/>
      <c r="EC173" s="55"/>
      <c r="ED173" s="55"/>
      <c r="EE173" s="55"/>
      <c r="EF173" s="55"/>
      <c r="EG173" s="55"/>
      <c r="EH173" s="55"/>
      <c r="EI173" s="55"/>
      <c r="EJ173" s="55"/>
      <c r="EK173" s="55"/>
      <c r="EL173" s="55"/>
      <c r="EM173" s="55"/>
      <c r="EN173" s="55"/>
      <c r="EO173" s="55"/>
      <c r="EP173" s="55"/>
      <c r="EQ173" s="55"/>
      <c r="ER173" s="55"/>
      <c r="ES173" s="55"/>
      <c r="ET173" s="55"/>
      <c r="EU173" s="55"/>
      <c r="EV173" s="55"/>
      <c r="EW173" s="55"/>
      <c r="EX173" s="55"/>
      <c r="EY173" s="55"/>
      <c r="EZ173" s="55"/>
      <c r="FA173" s="55"/>
      <c r="FB173" s="55"/>
      <c r="FC173" s="55"/>
      <c r="FD173" s="55"/>
      <c r="FE173" s="55"/>
      <c r="FF173" s="55"/>
      <c r="FG173" s="55"/>
      <c r="FH173" s="55"/>
      <c r="FI173" s="55"/>
      <c r="FJ173" s="55"/>
      <c r="FK173" s="55"/>
      <c r="FL173" s="55"/>
      <c r="FM173" s="55"/>
      <c r="FN173" s="55"/>
      <c r="FO173" s="55"/>
      <c r="FP173" s="55"/>
      <c r="FQ173" s="55"/>
      <c r="FR173" s="55"/>
      <c r="FS173" s="55"/>
      <c r="FT173" s="55"/>
      <c r="FU173" s="55"/>
      <c r="FV173" s="55"/>
      <c r="FW173" s="55"/>
      <c r="FX173" s="55"/>
      <c r="FY173" s="55"/>
      <c r="FZ173" s="55"/>
      <c r="GA173" s="55"/>
      <c r="GB173" s="55"/>
      <c r="GC173" s="55"/>
      <c r="GD173" s="55"/>
      <c r="GE173" s="55"/>
      <c r="GF173" s="55"/>
      <c r="GG173" s="55"/>
      <c r="GH173" s="55"/>
      <c r="GI173" s="55"/>
      <c r="GJ173" s="55"/>
      <c r="GK173" s="55"/>
      <c r="GL173" s="55"/>
      <c r="GM173" s="55"/>
      <c r="GN173" s="55"/>
      <c r="GO173" s="55"/>
      <c r="GP173" s="55"/>
      <c r="GQ173" s="55"/>
      <c r="GR173" s="55"/>
      <c r="GS173" s="55"/>
      <c r="GT173" s="55"/>
      <c r="GU173" s="55"/>
      <c r="GV173" s="55"/>
      <c r="GW173" s="55"/>
      <c r="GX173" s="55"/>
      <c r="GY173" s="55"/>
      <c r="GZ173" s="55"/>
      <c r="HA173" s="55"/>
      <c r="HB173" s="55"/>
      <c r="HC173" s="55"/>
      <c r="HD173" s="55"/>
      <c r="HE173" s="55"/>
      <c r="HF173" s="55"/>
      <c r="HG173" s="55"/>
      <c r="HH173" s="55"/>
      <c r="HI173" s="55"/>
      <c r="HJ173" s="55"/>
      <c r="HK173" s="55"/>
      <c r="HL173" s="55"/>
      <c r="HM173" s="55"/>
      <c r="HN173" s="55"/>
      <c r="HO173" s="55"/>
      <c r="HP173" s="55"/>
      <c r="HQ173" s="55"/>
      <c r="HR173" s="55"/>
      <c r="HS173" s="55"/>
      <c r="HT173" s="55"/>
      <c r="HU173" s="55"/>
      <c r="HV173" s="55"/>
      <c r="HW173" s="55"/>
      <c r="HX173" s="55"/>
      <c r="HY173" s="55"/>
      <c r="HZ173" s="55"/>
      <c r="IA173" s="55"/>
      <c r="IB173" s="55"/>
      <c r="IC173" s="55"/>
      <c r="ID173" s="55"/>
      <c r="IE173" s="55"/>
      <c r="IF173" s="55"/>
      <c r="IG173" s="55"/>
      <c r="IH173" s="55"/>
      <c r="II173" s="55"/>
      <c r="IJ173" s="55"/>
      <c r="IK173" s="55"/>
      <c r="IL173" s="55"/>
      <c r="IM173" s="55"/>
      <c r="IN173" s="55"/>
      <c r="IO173" s="55"/>
      <c r="IP173" s="55"/>
      <c r="IQ173" s="55"/>
      <c r="IR173" s="55"/>
      <c r="IS173" s="55"/>
      <c r="IT173" s="55"/>
      <c r="IU173" s="55"/>
      <c r="IV173" s="55"/>
      <c r="IW173" s="55"/>
      <c r="IX173" s="55"/>
      <c r="IY173" s="55"/>
      <c r="IZ173" s="55"/>
      <c r="JA173" s="55"/>
      <c r="JB173" s="55"/>
    </row>
    <row r="174" spans="1:262" s="16" customFormat="1" ht="120.75" customHeight="1" x14ac:dyDescent="0.25">
      <c r="A174" s="10" t="s">
        <v>68</v>
      </c>
      <c r="B174" s="29" t="s">
        <v>353</v>
      </c>
      <c r="C174" s="12">
        <v>6.3</v>
      </c>
      <c r="D174" s="12">
        <v>6.3</v>
      </c>
      <c r="E174" s="12"/>
      <c r="F174" s="12">
        <v>35</v>
      </c>
      <c r="G174" s="18" t="s">
        <v>354</v>
      </c>
      <c r="H174" s="12" t="s">
        <v>206</v>
      </c>
      <c r="I174" s="47" t="s">
        <v>359</v>
      </c>
      <c r="J174" s="12">
        <v>12.7</v>
      </c>
      <c r="K174" s="12">
        <v>13.6</v>
      </c>
      <c r="L174" s="12">
        <v>1.88</v>
      </c>
      <c r="M174" s="12">
        <v>1.373</v>
      </c>
      <c r="N174" s="12">
        <v>0</v>
      </c>
      <c r="O174" s="14">
        <f t="shared" si="47"/>
        <v>3.2530000000000001</v>
      </c>
      <c r="P174" s="13" t="s">
        <v>494</v>
      </c>
      <c r="Q174" s="14">
        <f t="shared" si="48"/>
        <v>6.3</v>
      </c>
      <c r="R174" s="12"/>
      <c r="S174" s="12"/>
      <c r="T174" s="12"/>
      <c r="U174" s="62">
        <f t="shared" si="44"/>
        <v>51.634920634920633</v>
      </c>
      <c r="V174" s="62">
        <f t="shared" si="45"/>
        <v>34.605164158686733</v>
      </c>
      <c r="W174" s="28">
        <f t="shared" si="46"/>
        <v>3.0469999999999997</v>
      </c>
      <c r="X174" s="1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55"/>
      <c r="DE174" s="55"/>
      <c r="DF174" s="55"/>
      <c r="DG174" s="55"/>
      <c r="DH174" s="55"/>
      <c r="DI174" s="55"/>
      <c r="DJ174" s="55"/>
      <c r="DK174" s="55"/>
      <c r="DL174" s="55"/>
      <c r="DM174" s="55"/>
      <c r="DN174" s="55"/>
      <c r="DO174" s="55"/>
      <c r="DP174" s="55"/>
      <c r="DQ174" s="55"/>
      <c r="DR174" s="55"/>
      <c r="DS174" s="55"/>
      <c r="DT174" s="55"/>
      <c r="DU174" s="55"/>
      <c r="DV174" s="55"/>
      <c r="DW174" s="55"/>
      <c r="DX174" s="55"/>
      <c r="DY174" s="55"/>
      <c r="DZ174" s="55"/>
      <c r="EA174" s="55"/>
      <c r="EB174" s="55"/>
      <c r="EC174" s="55"/>
      <c r="ED174" s="55"/>
      <c r="EE174" s="55"/>
      <c r="EF174" s="55"/>
      <c r="EG174" s="55"/>
      <c r="EH174" s="55"/>
      <c r="EI174" s="55"/>
      <c r="EJ174" s="55"/>
      <c r="EK174" s="55"/>
      <c r="EL174" s="55"/>
      <c r="EM174" s="55"/>
      <c r="EN174" s="55"/>
      <c r="EO174" s="55"/>
      <c r="EP174" s="55"/>
      <c r="EQ174" s="55"/>
      <c r="ER174" s="55"/>
      <c r="ES174" s="55"/>
      <c r="ET174" s="55"/>
      <c r="EU174" s="55"/>
      <c r="EV174" s="55"/>
      <c r="EW174" s="55"/>
      <c r="EX174" s="55"/>
      <c r="EY174" s="55"/>
      <c r="EZ174" s="55"/>
      <c r="FA174" s="55"/>
      <c r="FB174" s="55"/>
      <c r="FC174" s="55"/>
      <c r="FD174" s="55"/>
      <c r="FE174" s="55"/>
      <c r="FF174" s="55"/>
      <c r="FG174" s="55"/>
      <c r="FH174" s="55"/>
      <c r="FI174" s="55"/>
      <c r="FJ174" s="55"/>
      <c r="FK174" s="55"/>
      <c r="FL174" s="55"/>
      <c r="FM174" s="55"/>
      <c r="FN174" s="55"/>
      <c r="FO174" s="55"/>
      <c r="FP174" s="55"/>
      <c r="FQ174" s="55"/>
      <c r="FR174" s="55"/>
      <c r="FS174" s="55"/>
      <c r="FT174" s="55"/>
      <c r="FU174" s="55"/>
      <c r="FV174" s="55"/>
      <c r="FW174" s="55"/>
      <c r="FX174" s="55"/>
      <c r="FY174" s="55"/>
      <c r="FZ174" s="55"/>
      <c r="GA174" s="55"/>
      <c r="GB174" s="55"/>
      <c r="GC174" s="55"/>
      <c r="GD174" s="55"/>
      <c r="GE174" s="55"/>
      <c r="GF174" s="55"/>
      <c r="GG174" s="55"/>
      <c r="GH174" s="55"/>
      <c r="GI174" s="55"/>
      <c r="GJ174" s="55"/>
      <c r="GK174" s="55"/>
      <c r="GL174" s="55"/>
      <c r="GM174" s="55"/>
      <c r="GN174" s="55"/>
      <c r="GO174" s="55"/>
      <c r="GP174" s="55"/>
      <c r="GQ174" s="55"/>
      <c r="GR174" s="55"/>
      <c r="GS174" s="55"/>
      <c r="GT174" s="55"/>
      <c r="GU174" s="55"/>
      <c r="GV174" s="55"/>
      <c r="GW174" s="55"/>
      <c r="GX174" s="55"/>
      <c r="GY174" s="55"/>
      <c r="GZ174" s="55"/>
      <c r="HA174" s="55"/>
      <c r="HB174" s="55"/>
      <c r="HC174" s="55"/>
      <c r="HD174" s="55"/>
      <c r="HE174" s="55"/>
      <c r="HF174" s="55"/>
      <c r="HG174" s="55"/>
      <c r="HH174" s="55"/>
      <c r="HI174" s="55"/>
      <c r="HJ174" s="55"/>
      <c r="HK174" s="55"/>
      <c r="HL174" s="55"/>
      <c r="HM174" s="55"/>
      <c r="HN174" s="55"/>
      <c r="HO174" s="55"/>
      <c r="HP174" s="55"/>
      <c r="HQ174" s="55"/>
      <c r="HR174" s="55"/>
      <c r="HS174" s="55"/>
      <c r="HT174" s="55"/>
      <c r="HU174" s="55"/>
      <c r="HV174" s="55"/>
      <c r="HW174" s="55"/>
      <c r="HX174" s="55"/>
      <c r="HY174" s="55"/>
      <c r="HZ174" s="55"/>
      <c r="IA174" s="55"/>
      <c r="IB174" s="55"/>
      <c r="IC174" s="55"/>
      <c r="ID174" s="55"/>
      <c r="IE174" s="55"/>
      <c r="IF174" s="55"/>
      <c r="IG174" s="55"/>
      <c r="IH174" s="55"/>
      <c r="II174" s="55"/>
      <c r="IJ174" s="55"/>
      <c r="IK174" s="55"/>
      <c r="IL174" s="55"/>
      <c r="IM174" s="55"/>
      <c r="IN174" s="55"/>
      <c r="IO174" s="55"/>
      <c r="IP174" s="55"/>
      <c r="IQ174" s="55"/>
      <c r="IR174" s="55"/>
      <c r="IS174" s="55"/>
      <c r="IT174" s="55"/>
      <c r="IU174" s="55"/>
      <c r="IV174" s="55"/>
      <c r="IW174" s="55"/>
      <c r="IX174" s="55"/>
      <c r="IY174" s="55"/>
      <c r="IZ174" s="55"/>
      <c r="JA174" s="55"/>
      <c r="JB174" s="55"/>
    </row>
    <row r="175" spans="1:262" s="16" customFormat="1" ht="54.75" customHeight="1" x14ac:dyDescent="0.25">
      <c r="A175" s="10" t="s">
        <v>85</v>
      </c>
      <c r="B175" s="29" t="s">
        <v>348</v>
      </c>
      <c r="C175" s="12">
        <v>1.6</v>
      </c>
      <c r="D175" s="12">
        <v>1</v>
      </c>
      <c r="E175" s="12"/>
      <c r="F175" s="12">
        <v>35</v>
      </c>
      <c r="G175" s="18" t="s">
        <v>355</v>
      </c>
      <c r="H175" s="12" t="s">
        <v>61</v>
      </c>
      <c r="I175" s="12">
        <v>10.78</v>
      </c>
      <c r="J175" s="12">
        <v>16</v>
      </c>
      <c r="K175" s="12">
        <v>17.2</v>
      </c>
      <c r="L175" s="12">
        <v>0.5</v>
      </c>
      <c r="M175" s="12">
        <v>0.44900000000000001</v>
      </c>
      <c r="N175" s="12">
        <v>0.88900000000000001</v>
      </c>
      <c r="O175" s="14">
        <f t="shared" si="47"/>
        <v>1.8380000000000001</v>
      </c>
      <c r="P175" s="12" t="s">
        <v>613</v>
      </c>
      <c r="Q175" s="14">
        <f t="shared" si="48"/>
        <v>1</v>
      </c>
      <c r="R175" s="12"/>
      <c r="S175" s="12"/>
      <c r="T175" s="12"/>
      <c r="U175" s="14">
        <f t="shared" si="44"/>
        <v>94.9</v>
      </c>
      <c r="V175" s="62">
        <f t="shared" si="45"/>
        <v>10.686046511627909</v>
      </c>
      <c r="W175" s="28">
        <f t="shared" si="46"/>
        <v>5.0999999999999934E-2</v>
      </c>
      <c r="X175" s="1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</row>
    <row r="176" spans="1:262" s="16" customFormat="1" ht="40.5" customHeight="1" x14ac:dyDescent="0.25">
      <c r="A176" s="10" t="s">
        <v>86</v>
      </c>
      <c r="B176" s="29"/>
      <c r="C176" s="14"/>
      <c r="D176" s="14"/>
      <c r="E176" s="14"/>
      <c r="F176" s="14">
        <v>35</v>
      </c>
      <c r="G176" s="18" t="s">
        <v>356</v>
      </c>
      <c r="H176" s="12" t="s">
        <v>61</v>
      </c>
      <c r="I176" s="12">
        <v>19.57</v>
      </c>
      <c r="J176" s="14">
        <v>16</v>
      </c>
      <c r="K176" s="14">
        <v>17.2</v>
      </c>
      <c r="L176" s="14">
        <v>0</v>
      </c>
      <c r="M176" s="14">
        <v>0</v>
      </c>
      <c r="N176" s="14">
        <v>0</v>
      </c>
      <c r="O176" s="14">
        <f t="shared" si="47"/>
        <v>0</v>
      </c>
      <c r="P176" s="12" t="s">
        <v>61</v>
      </c>
      <c r="Q176" s="14">
        <f t="shared" si="48"/>
        <v>0</v>
      </c>
      <c r="R176" s="14"/>
      <c r="S176" s="14"/>
      <c r="T176" s="14"/>
      <c r="U176" s="14"/>
      <c r="V176" s="14">
        <f>O176/K176*100</f>
        <v>0</v>
      </c>
      <c r="W176" s="28">
        <f t="shared" si="46"/>
        <v>0</v>
      </c>
      <c r="X176" s="1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55"/>
      <c r="DQ176" s="55"/>
      <c r="DR176" s="55"/>
      <c r="DS176" s="55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55"/>
      <c r="EE176" s="55"/>
      <c r="EF176" s="55"/>
      <c r="EG176" s="55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55"/>
      <c r="ES176" s="55"/>
      <c r="ET176" s="55"/>
      <c r="EU176" s="55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55"/>
      <c r="FG176" s="55"/>
      <c r="FH176" s="55"/>
      <c r="FI176" s="55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55"/>
      <c r="FU176" s="55"/>
      <c r="FV176" s="55"/>
      <c r="FW176" s="55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55"/>
      <c r="GI176" s="55"/>
      <c r="GJ176" s="55"/>
      <c r="GK176" s="55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  <c r="GV176" s="55"/>
      <c r="GW176" s="55"/>
      <c r="GX176" s="55"/>
      <c r="GY176" s="55"/>
      <c r="GZ176" s="55"/>
      <c r="HA176" s="55"/>
      <c r="HB176" s="55"/>
      <c r="HC176" s="55"/>
      <c r="HD176" s="55"/>
      <c r="HE176" s="55"/>
      <c r="HF176" s="55"/>
      <c r="HG176" s="55"/>
      <c r="HH176" s="55"/>
      <c r="HI176" s="55"/>
      <c r="HJ176" s="55"/>
      <c r="HK176" s="55"/>
      <c r="HL176" s="55"/>
      <c r="HM176" s="55"/>
      <c r="HN176" s="55"/>
      <c r="HO176" s="55"/>
      <c r="HP176" s="55"/>
      <c r="HQ176" s="55"/>
      <c r="HR176" s="55"/>
      <c r="HS176" s="55"/>
      <c r="HT176" s="55"/>
      <c r="HU176" s="55"/>
      <c r="HV176" s="55"/>
      <c r="HW176" s="55"/>
      <c r="HX176" s="55"/>
      <c r="HY176" s="55"/>
      <c r="HZ176" s="55"/>
      <c r="IA176" s="55"/>
      <c r="IB176" s="55"/>
      <c r="IC176" s="55"/>
      <c r="ID176" s="55"/>
      <c r="IE176" s="55"/>
      <c r="IF176" s="55"/>
      <c r="IG176" s="55"/>
      <c r="IH176" s="55"/>
      <c r="II176" s="55"/>
      <c r="IJ176" s="55"/>
      <c r="IK176" s="55"/>
      <c r="IL176" s="55"/>
      <c r="IM176" s="55"/>
      <c r="IN176" s="55"/>
      <c r="IO176" s="55"/>
      <c r="IP176" s="55"/>
      <c r="IQ176" s="55"/>
      <c r="IR176" s="55"/>
      <c r="IS176" s="55"/>
      <c r="IT176" s="55"/>
      <c r="IU176" s="55"/>
      <c r="IV176" s="55"/>
      <c r="IW176" s="55"/>
      <c r="IX176" s="55"/>
      <c r="IY176" s="55"/>
      <c r="IZ176" s="55"/>
      <c r="JA176" s="55"/>
      <c r="JB176" s="55"/>
    </row>
    <row r="177" spans="1:262" s="2" customFormat="1" ht="34.5" customHeight="1" x14ac:dyDescent="0.25">
      <c r="A177" s="69" t="s">
        <v>496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1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  <c r="FR177" s="52"/>
      <c r="FS177" s="52"/>
      <c r="FT177" s="52"/>
      <c r="FU177" s="52"/>
      <c r="FV177" s="52"/>
      <c r="FW177" s="52"/>
      <c r="FX177" s="52"/>
      <c r="FY177" s="52"/>
      <c r="FZ177" s="52"/>
      <c r="GA177" s="52"/>
      <c r="GB177" s="52"/>
      <c r="GC177" s="52"/>
      <c r="GD177" s="52"/>
      <c r="GE177" s="52"/>
      <c r="GF177" s="52"/>
      <c r="GG177" s="52"/>
      <c r="GH177" s="52"/>
      <c r="GI177" s="52"/>
      <c r="GJ177" s="52"/>
      <c r="GK177" s="52"/>
      <c r="GL177" s="52"/>
      <c r="GM177" s="52"/>
      <c r="GN177" s="52"/>
      <c r="GO177" s="52"/>
      <c r="GP177" s="52"/>
      <c r="GQ177" s="52"/>
      <c r="GR177" s="52"/>
      <c r="GS177" s="52"/>
      <c r="GT177" s="52"/>
      <c r="GU177" s="52"/>
      <c r="GV177" s="52"/>
      <c r="GW177" s="52"/>
      <c r="GX177" s="52"/>
      <c r="GY177" s="52"/>
      <c r="GZ177" s="52"/>
      <c r="HA177" s="52"/>
      <c r="HB177" s="52"/>
      <c r="HC177" s="52"/>
      <c r="HD177" s="52"/>
      <c r="HE177" s="52"/>
      <c r="HF177" s="52"/>
      <c r="HG177" s="52"/>
      <c r="HH177" s="52"/>
      <c r="HI177" s="52"/>
      <c r="HJ177" s="52"/>
      <c r="HK177" s="52"/>
      <c r="HL177" s="52"/>
      <c r="HM177" s="52"/>
      <c r="HN177" s="52"/>
      <c r="HO177" s="52"/>
      <c r="HP177" s="52"/>
      <c r="HQ177" s="52"/>
      <c r="HR177" s="52"/>
      <c r="HS177" s="52"/>
      <c r="HT177" s="52"/>
      <c r="HU177" s="52"/>
      <c r="HV177" s="52"/>
      <c r="HW177" s="52"/>
      <c r="HX177" s="52"/>
      <c r="HY177" s="52"/>
      <c r="HZ177" s="52"/>
      <c r="IA177" s="52"/>
      <c r="IB177" s="52"/>
      <c r="IC177" s="52"/>
      <c r="ID177" s="52"/>
      <c r="IE177" s="52"/>
      <c r="IF177" s="52"/>
      <c r="IG177" s="52"/>
      <c r="IH177" s="52"/>
      <c r="II177" s="52"/>
      <c r="IJ177" s="52"/>
      <c r="IK177" s="52"/>
      <c r="IL177" s="52"/>
      <c r="IM177" s="52"/>
      <c r="IN177" s="52"/>
      <c r="IO177" s="52"/>
      <c r="IP177" s="52"/>
      <c r="IQ177" s="52"/>
      <c r="IR177" s="52"/>
      <c r="IS177" s="52"/>
      <c r="IT177" s="52"/>
      <c r="IU177" s="52"/>
      <c r="IV177" s="52"/>
      <c r="IW177" s="52"/>
      <c r="IX177" s="52"/>
      <c r="IY177" s="52"/>
      <c r="IZ177" s="52"/>
      <c r="JA177" s="52"/>
      <c r="JB177" s="52"/>
    </row>
    <row r="178" spans="1:262" s="16" customFormat="1" ht="143.25" customHeight="1" x14ac:dyDescent="0.25">
      <c r="A178" s="10" t="s">
        <v>25</v>
      </c>
      <c r="B178" s="11" t="s">
        <v>497</v>
      </c>
      <c r="C178" s="12"/>
      <c r="D178" s="12"/>
      <c r="E178" s="12"/>
      <c r="F178" s="12">
        <v>35</v>
      </c>
      <c r="G178" s="12"/>
      <c r="H178" s="12" t="s">
        <v>137</v>
      </c>
      <c r="I178" s="12" t="s">
        <v>639</v>
      </c>
      <c r="J178" s="12">
        <v>12.7</v>
      </c>
      <c r="K178" s="12">
        <v>13.6</v>
      </c>
      <c r="L178" s="12">
        <f>SUM(L179:L188)</f>
        <v>6.5810000000000004</v>
      </c>
      <c r="M178" s="12">
        <f>SUM(M179:M188)</f>
        <v>3.59</v>
      </c>
      <c r="N178" s="12">
        <f>SUM(N179:N188)</f>
        <v>1.9120000000000001</v>
      </c>
      <c r="O178" s="12">
        <f>SUM(O179:O188)</f>
        <v>12.082999999999998</v>
      </c>
      <c r="P178" s="12" t="s">
        <v>206</v>
      </c>
      <c r="Q178" s="12"/>
      <c r="R178" s="12"/>
      <c r="S178" s="12"/>
      <c r="T178" s="12"/>
      <c r="U178" s="12"/>
      <c r="V178" s="62">
        <f>O178/K178*100</f>
        <v>88.845588235294102</v>
      </c>
      <c r="W178" s="12">
        <f>SUM(W180+W181+W181+W182+W183+W185+W186+W187+W188)</f>
        <v>6.17</v>
      </c>
      <c r="X178" s="1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  <c r="EG178" s="55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55"/>
      <c r="ES178" s="55"/>
      <c r="ET178" s="55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I178" s="55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55"/>
      <c r="FU178" s="55"/>
      <c r="FV178" s="55"/>
      <c r="FW178" s="55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55"/>
      <c r="GI178" s="55"/>
      <c r="GJ178" s="55"/>
      <c r="GK178" s="55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55"/>
      <c r="GW178" s="55"/>
      <c r="GX178" s="55"/>
      <c r="GY178" s="55"/>
      <c r="GZ178" s="55"/>
      <c r="HA178" s="55"/>
      <c r="HB178" s="55"/>
      <c r="HC178" s="55"/>
      <c r="HD178" s="55"/>
      <c r="HE178" s="55"/>
      <c r="HF178" s="55"/>
      <c r="HG178" s="55"/>
      <c r="HH178" s="55"/>
      <c r="HI178" s="55"/>
      <c r="HJ178" s="55"/>
      <c r="HK178" s="55"/>
      <c r="HL178" s="55"/>
      <c r="HM178" s="55"/>
      <c r="HN178" s="55"/>
      <c r="HO178" s="55"/>
      <c r="HP178" s="55"/>
      <c r="HQ178" s="55"/>
      <c r="HR178" s="55"/>
      <c r="HS178" s="55"/>
      <c r="HT178" s="55"/>
      <c r="HU178" s="55"/>
      <c r="HV178" s="55"/>
      <c r="HW178" s="55"/>
      <c r="HX178" s="55"/>
      <c r="HY178" s="55"/>
      <c r="HZ178" s="55"/>
      <c r="IA178" s="55"/>
      <c r="IB178" s="55"/>
      <c r="IC178" s="55"/>
      <c r="ID178" s="55"/>
      <c r="IE178" s="55"/>
      <c r="IF178" s="55"/>
      <c r="IG178" s="55"/>
      <c r="IH178" s="55"/>
      <c r="II178" s="55"/>
      <c r="IJ178" s="55"/>
      <c r="IK178" s="55"/>
      <c r="IL178" s="55"/>
      <c r="IM178" s="55"/>
      <c r="IN178" s="55"/>
      <c r="IO178" s="55"/>
      <c r="IP178" s="55"/>
      <c r="IQ178" s="55"/>
      <c r="IR178" s="55"/>
      <c r="IS178" s="55"/>
      <c r="IT178" s="55"/>
      <c r="IU178" s="55"/>
      <c r="IV178" s="55"/>
      <c r="IW178" s="55"/>
      <c r="IX178" s="55"/>
      <c r="IY178" s="55"/>
      <c r="IZ178" s="55"/>
      <c r="JA178" s="55"/>
      <c r="JB178" s="55"/>
    </row>
    <row r="179" spans="1:262" s="35" customFormat="1" ht="51" customHeight="1" x14ac:dyDescent="0.25">
      <c r="A179" s="10" t="s">
        <v>26</v>
      </c>
      <c r="B179" s="29" t="s">
        <v>348</v>
      </c>
      <c r="C179" s="12">
        <v>1.6</v>
      </c>
      <c r="D179" s="12">
        <v>1</v>
      </c>
      <c r="E179" s="12"/>
      <c r="F179" s="12">
        <v>35</v>
      </c>
      <c r="G179" s="18" t="s">
        <v>360</v>
      </c>
      <c r="H179" s="12" t="s">
        <v>61</v>
      </c>
      <c r="I179" s="12">
        <v>19.57</v>
      </c>
      <c r="J179" s="12">
        <v>16</v>
      </c>
      <c r="K179" s="12">
        <v>17.2</v>
      </c>
      <c r="L179" s="12">
        <v>0.5</v>
      </c>
      <c r="M179" s="12">
        <v>0.44900000000000001</v>
      </c>
      <c r="N179" s="12">
        <v>0</v>
      </c>
      <c r="O179" s="14">
        <f>SUM(L179:N179)</f>
        <v>0.94900000000000007</v>
      </c>
      <c r="P179" s="13" t="s">
        <v>614</v>
      </c>
      <c r="Q179" s="14">
        <f>MIN(C179:E179)</f>
        <v>1</v>
      </c>
      <c r="R179" s="12"/>
      <c r="S179" s="12"/>
      <c r="T179" s="12"/>
      <c r="U179" s="14">
        <f t="shared" ref="U179:U186" si="49">((O179-N179)/Q179)*100</f>
        <v>94.9</v>
      </c>
      <c r="V179" s="62">
        <f t="shared" ref="V179:V184" si="50">O179/K179*100+V180</f>
        <v>68.49189466484269</v>
      </c>
      <c r="W179" s="28">
        <f t="shared" ref="W179:W188" si="51">Q179-(O179-N179)</f>
        <v>5.0999999999999934E-2</v>
      </c>
      <c r="X179" s="1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55"/>
      <c r="DE179" s="55"/>
      <c r="DF179" s="55"/>
      <c r="DG179" s="55"/>
      <c r="DH179" s="55"/>
      <c r="DI179" s="55"/>
      <c r="DJ179" s="55"/>
      <c r="DK179" s="55"/>
      <c r="DL179" s="55"/>
      <c r="DM179" s="55"/>
      <c r="DN179" s="55"/>
      <c r="DO179" s="55"/>
      <c r="DP179" s="55"/>
      <c r="DQ179" s="55"/>
      <c r="DR179" s="55"/>
      <c r="DS179" s="55"/>
      <c r="DT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  <c r="EG179" s="55"/>
      <c r="EH179" s="55"/>
      <c r="EI179" s="55"/>
      <c r="EJ179" s="55"/>
      <c r="EK179" s="55"/>
      <c r="EL179" s="55"/>
      <c r="EM179" s="55"/>
      <c r="EN179" s="55"/>
      <c r="EO179" s="55"/>
      <c r="EP179" s="55"/>
      <c r="EQ179" s="55"/>
      <c r="ER179" s="55"/>
      <c r="ES179" s="55"/>
      <c r="ET179" s="55"/>
      <c r="EU179" s="55"/>
      <c r="EV179" s="55"/>
      <c r="EW179" s="55"/>
      <c r="EX179" s="55"/>
      <c r="EY179" s="55"/>
      <c r="EZ179" s="55"/>
      <c r="FA179" s="55"/>
      <c r="FB179" s="55"/>
      <c r="FC179" s="55"/>
      <c r="FD179" s="55"/>
      <c r="FE179" s="55"/>
      <c r="FF179" s="55"/>
      <c r="FG179" s="55"/>
      <c r="FH179" s="55"/>
      <c r="FI179" s="55"/>
      <c r="FJ179" s="55"/>
      <c r="FK179" s="55"/>
      <c r="FL179" s="55"/>
      <c r="FM179" s="55"/>
      <c r="FN179" s="55"/>
      <c r="FO179" s="55"/>
      <c r="FP179" s="55"/>
      <c r="FQ179" s="55"/>
      <c r="FR179" s="55"/>
      <c r="FS179" s="55"/>
      <c r="FT179" s="55"/>
      <c r="FU179" s="55"/>
      <c r="FV179" s="55"/>
      <c r="FW179" s="55"/>
      <c r="FX179" s="55"/>
      <c r="FY179" s="55"/>
      <c r="FZ179" s="55"/>
      <c r="GA179" s="55"/>
      <c r="GB179" s="55"/>
      <c r="GC179" s="55"/>
      <c r="GD179" s="55"/>
      <c r="GE179" s="55"/>
      <c r="GF179" s="55"/>
      <c r="GG179" s="55"/>
      <c r="GH179" s="55"/>
      <c r="GI179" s="55"/>
      <c r="GJ179" s="55"/>
      <c r="GK179" s="55"/>
      <c r="GL179" s="55"/>
      <c r="GM179" s="55"/>
      <c r="GN179" s="55"/>
      <c r="GO179" s="55"/>
      <c r="GP179" s="55"/>
      <c r="GQ179" s="55"/>
      <c r="GR179" s="55"/>
      <c r="GS179" s="55"/>
      <c r="GT179" s="55"/>
      <c r="GU179" s="55"/>
      <c r="GV179" s="55"/>
      <c r="GW179" s="55"/>
      <c r="GX179" s="55"/>
      <c r="GY179" s="55"/>
      <c r="GZ179" s="55"/>
      <c r="HA179" s="55"/>
      <c r="HB179" s="55"/>
      <c r="HC179" s="55"/>
      <c r="HD179" s="55"/>
      <c r="HE179" s="55"/>
      <c r="HF179" s="55"/>
      <c r="HG179" s="55"/>
      <c r="HH179" s="55"/>
      <c r="HI179" s="55"/>
      <c r="HJ179" s="55"/>
      <c r="HK179" s="55"/>
      <c r="HL179" s="55"/>
      <c r="HM179" s="55"/>
      <c r="HN179" s="55"/>
      <c r="HO179" s="55"/>
      <c r="HP179" s="55"/>
      <c r="HQ179" s="55"/>
      <c r="HR179" s="55"/>
      <c r="HS179" s="55"/>
      <c r="HT179" s="55"/>
      <c r="HU179" s="55"/>
      <c r="HV179" s="55"/>
      <c r="HW179" s="55"/>
      <c r="HX179" s="55"/>
      <c r="HY179" s="55"/>
      <c r="HZ179" s="55"/>
      <c r="IA179" s="55"/>
      <c r="IB179" s="55"/>
      <c r="IC179" s="55"/>
      <c r="ID179" s="55"/>
      <c r="IE179" s="55"/>
      <c r="IF179" s="55"/>
      <c r="IG179" s="55"/>
      <c r="IH179" s="55"/>
      <c r="II179" s="55"/>
      <c r="IJ179" s="55"/>
      <c r="IK179" s="55"/>
      <c r="IL179" s="55"/>
      <c r="IM179" s="55"/>
      <c r="IN179" s="55"/>
      <c r="IO179" s="55"/>
      <c r="IP179" s="55"/>
      <c r="IQ179" s="55"/>
      <c r="IR179" s="55"/>
      <c r="IS179" s="55"/>
      <c r="IT179" s="55"/>
      <c r="IU179" s="55"/>
      <c r="IV179" s="55"/>
      <c r="IW179" s="55"/>
      <c r="IX179" s="55"/>
      <c r="IY179" s="55"/>
      <c r="IZ179" s="55"/>
      <c r="JA179" s="55"/>
      <c r="JB179" s="55"/>
    </row>
    <row r="180" spans="1:262" s="16" customFormat="1" ht="120.75" customHeight="1" x14ac:dyDescent="0.25">
      <c r="A180" s="10" t="s">
        <v>27</v>
      </c>
      <c r="B180" s="29" t="s">
        <v>353</v>
      </c>
      <c r="C180" s="12">
        <v>6.3</v>
      </c>
      <c r="D180" s="47" t="s">
        <v>495</v>
      </c>
      <c r="E180" s="12"/>
      <c r="F180" s="12">
        <v>35</v>
      </c>
      <c r="G180" s="18" t="s">
        <v>361</v>
      </c>
      <c r="H180" s="12" t="s">
        <v>61</v>
      </c>
      <c r="I180" s="12">
        <v>10.78</v>
      </c>
      <c r="J180" s="47" t="s">
        <v>241</v>
      </c>
      <c r="K180" s="12">
        <v>17.2</v>
      </c>
      <c r="L180" s="12">
        <v>1.88</v>
      </c>
      <c r="M180" s="12">
        <v>1.373</v>
      </c>
      <c r="N180" s="12">
        <v>0.88900000000000001</v>
      </c>
      <c r="O180" s="14">
        <f t="shared" ref="O180:O188" si="52">SUM(L180:N180)</f>
        <v>4.1420000000000003</v>
      </c>
      <c r="P180" s="13" t="s">
        <v>494</v>
      </c>
      <c r="Q180" s="14">
        <f t="shared" ref="Q180:Q188" si="53">MIN(C180:E180)</f>
        <v>6.3</v>
      </c>
      <c r="R180" s="12"/>
      <c r="S180" s="12"/>
      <c r="T180" s="12"/>
      <c r="U180" s="62">
        <f t="shared" si="49"/>
        <v>51.634920634920633</v>
      </c>
      <c r="V180" s="62">
        <f t="shared" si="50"/>
        <v>62.97445280437757</v>
      </c>
      <c r="W180" s="28">
        <f t="shared" si="51"/>
        <v>3.0469999999999997</v>
      </c>
      <c r="X180" s="1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G180" s="55"/>
      <c r="EH180" s="55"/>
      <c r="EI180" s="55"/>
      <c r="EJ180" s="55"/>
      <c r="EK180" s="55"/>
      <c r="EL180" s="55"/>
      <c r="EM180" s="55"/>
      <c r="EN180" s="55"/>
      <c r="EO180" s="55"/>
      <c r="EP180" s="55"/>
      <c r="EQ180" s="55"/>
      <c r="ER180" s="55"/>
      <c r="ES180" s="55"/>
      <c r="ET180" s="55"/>
      <c r="EU180" s="55"/>
      <c r="EV180" s="55"/>
      <c r="EW180" s="55"/>
      <c r="EX180" s="55"/>
      <c r="EY180" s="55"/>
      <c r="EZ180" s="55"/>
      <c r="FA180" s="55"/>
      <c r="FB180" s="55"/>
      <c r="FC180" s="55"/>
      <c r="FD180" s="55"/>
      <c r="FE180" s="55"/>
      <c r="FF180" s="55"/>
      <c r="FG180" s="55"/>
      <c r="FH180" s="55"/>
      <c r="FI180" s="55"/>
      <c r="FJ180" s="55"/>
      <c r="FK180" s="55"/>
      <c r="FL180" s="55"/>
      <c r="FM180" s="55"/>
      <c r="FN180" s="55"/>
      <c r="FO180" s="55"/>
      <c r="FP180" s="55"/>
      <c r="FQ180" s="55"/>
      <c r="FR180" s="55"/>
      <c r="FS180" s="55"/>
      <c r="FT180" s="55"/>
      <c r="FU180" s="55"/>
      <c r="FV180" s="55"/>
      <c r="FW180" s="55"/>
      <c r="FX180" s="55"/>
      <c r="FY180" s="55"/>
      <c r="FZ180" s="55"/>
      <c r="GA180" s="55"/>
      <c r="GB180" s="55"/>
      <c r="GC180" s="55"/>
      <c r="GD180" s="55"/>
      <c r="GE180" s="55"/>
      <c r="GF180" s="55"/>
      <c r="GG180" s="55"/>
      <c r="GH180" s="55"/>
      <c r="GI180" s="55"/>
      <c r="GJ180" s="55"/>
      <c r="GK180" s="55"/>
      <c r="GL180" s="55"/>
      <c r="GM180" s="55"/>
      <c r="GN180" s="55"/>
      <c r="GO180" s="55"/>
      <c r="GP180" s="55"/>
      <c r="GQ180" s="55"/>
      <c r="GR180" s="55"/>
      <c r="GS180" s="55"/>
      <c r="GT180" s="55"/>
      <c r="GU180" s="55"/>
      <c r="GV180" s="55"/>
      <c r="GW180" s="55"/>
      <c r="GX180" s="55"/>
      <c r="GY180" s="55"/>
      <c r="GZ180" s="55"/>
      <c r="HA180" s="55"/>
      <c r="HB180" s="55"/>
      <c r="HC180" s="55"/>
      <c r="HD180" s="55"/>
      <c r="HE180" s="55"/>
      <c r="HF180" s="55"/>
      <c r="HG180" s="55"/>
      <c r="HH180" s="55"/>
      <c r="HI180" s="55"/>
      <c r="HJ180" s="55"/>
      <c r="HK180" s="55"/>
      <c r="HL180" s="55"/>
      <c r="HM180" s="55"/>
      <c r="HN180" s="55"/>
      <c r="HO180" s="55"/>
      <c r="HP180" s="55"/>
      <c r="HQ180" s="55"/>
      <c r="HR180" s="55"/>
      <c r="HS180" s="55"/>
      <c r="HT180" s="55"/>
      <c r="HU180" s="55"/>
      <c r="HV180" s="55"/>
      <c r="HW180" s="55"/>
      <c r="HX180" s="55"/>
      <c r="HY180" s="55"/>
      <c r="HZ180" s="55"/>
      <c r="IA180" s="55"/>
      <c r="IB180" s="55"/>
      <c r="IC180" s="55"/>
      <c r="ID180" s="55"/>
      <c r="IE180" s="55"/>
      <c r="IF180" s="55"/>
      <c r="IG180" s="55"/>
      <c r="IH180" s="55"/>
      <c r="II180" s="55"/>
      <c r="IJ180" s="55"/>
      <c r="IK180" s="55"/>
      <c r="IL180" s="55"/>
      <c r="IM180" s="55"/>
      <c r="IN180" s="55"/>
      <c r="IO180" s="55"/>
      <c r="IP180" s="55"/>
      <c r="IQ180" s="55"/>
      <c r="IR180" s="55"/>
      <c r="IS180" s="55"/>
      <c r="IT180" s="55"/>
      <c r="IU180" s="55"/>
      <c r="IV180" s="55"/>
      <c r="IW180" s="55"/>
      <c r="IX180" s="55"/>
      <c r="IY180" s="55"/>
      <c r="IZ180" s="55"/>
      <c r="JA180" s="55"/>
      <c r="JB180" s="55"/>
    </row>
    <row r="181" spans="1:262" s="16" customFormat="1" ht="77.25" customHeight="1" x14ac:dyDescent="0.25">
      <c r="A181" s="10" t="s">
        <v>28</v>
      </c>
      <c r="B181" s="29" t="s">
        <v>498</v>
      </c>
      <c r="C181" s="12">
        <v>1.8</v>
      </c>
      <c r="D181" s="12">
        <v>2.5</v>
      </c>
      <c r="E181" s="12"/>
      <c r="F181" s="12">
        <v>35</v>
      </c>
      <c r="G181" s="18" t="s">
        <v>499</v>
      </c>
      <c r="H181" s="12" t="s">
        <v>206</v>
      </c>
      <c r="I181" s="12">
        <v>12.1</v>
      </c>
      <c r="J181" s="12">
        <v>12.7</v>
      </c>
      <c r="K181" s="12">
        <v>13.6</v>
      </c>
      <c r="L181" s="12">
        <v>0.42</v>
      </c>
      <c r="M181" s="12">
        <v>0.34499999999999997</v>
      </c>
      <c r="N181" s="12">
        <v>0</v>
      </c>
      <c r="O181" s="14">
        <f t="shared" si="52"/>
        <v>0.7649999999999999</v>
      </c>
      <c r="P181" s="13" t="s">
        <v>502</v>
      </c>
      <c r="Q181" s="14">
        <f t="shared" si="53"/>
        <v>1.8</v>
      </c>
      <c r="R181" s="12"/>
      <c r="S181" s="12"/>
      <c r="T181" s="12"/>
      <c r="U181" s="14">
        <f t="shared" si="49"/>
        <v>42.499999999999993</v>
      </c>
      <c r="V181" s="62">
        <f t="shared" si="50"/>
        <v>38.893057455540358</v>
      </c>
      <c r="W181" s="28">
        <f t="shared" si="51"/>
        <v>1.0350000000000001</v>
      </c>
      <c r="X181" s="1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  <c r="EG181" s="55"/>
      <c r="EH181" s="55"/>
      <c r="EI181" s="55"/>
      <c r="EJ181" s="55"/>
      <c r="EK181" s="55"/>
      <c r="EL181" s="55"/>
      <c r="EM181" s="55"/>
      <c r="EN181" s="55"/>
      <c r="EO181" s="55"/>
      <c r="EP181" s="55"/>
      <c r="EQ181" s="55"/>
      <c r="ER181" s="55"/>
      <c r="ES181" s="55"/>
      <c r="ET181" s="55"/>
      <c r="EU181" s="55"/>
      <c r="EV181" s="55"/>
      <c r="EW181" s="55"/>
      <c r="EX181" s="55"/>
      <c r="EY181" s="55"/>
      <c r="EZ181" s="55"/>
      <c r="FA181" s="55"/>
      <c r="FB181" s="55"/>
      <c r="FC181" s="55"/>
      <c r="FD181" s="55"/>
      <c r="FE181" s="55"/>
      <c r="FF181" s="55"/>
      <c r="FG181" s="55"/>
      <c r="FH181" s="55"/>
      <c r="FI181" s="55"/>
      <c r="FJ181" s="55"/>
      <c r="FK181" s="55"/>
      <c r="FL181" s="55"/>
      <c r="FM181" s="55"/>
      <c r="FN181" s="55"/>
      <c r="FO181" s="55"/>
      <c r="FP181" s="55"/>
      <c r="FQ181" s="55"/>
      <c r="FR181" s="55"/>
      <c r="FS181" s="55"/>
      <c r="FT181" s="55"/>
      <c r="FU181" s="55"/>
      <c r="FV181" s="55"/>
      <c r="FW181" s="55"/>
      <c r="FX181" s="55"/>
      <c r="FY181" s="55"/>
      <c r="FZ181" s="55"/>
      <c r="GA181" s="55"/>
      <c r="GB181" s="55"/>
      <c r="GC181" s="55"/>
      <c r="GD181" s="55"/>
      <c r="GE181" s="55"/>
      <c r="GF181" s="55"/>
      <c r="GG181" s="55"/>
      <c r="GH181" s="55"/>
      <c r="GI181" s="55"/>
      <c r="GJ181" s="55"/>
      <c r="GK181" s="55"/>
      <c r="GL181" s="55"/>
      <c r="GM181" s="55"/>
      <c r="GN181" s="55"/>
      <c r="GO181" s="55"/>
      <c r="GP181" s="55"/>
      <c r="GQ181" s="55"/>
      <c r="GR181" s="55"/>
      <c r="GS181" s="55"/>
      <c r="GT181" s="55"/>
      <c r="GU181" s="55"/>
      <c r="GV181" s="55"/>
      <c r="GW181" s="55"/>
      <c r="GX181" s="55"/>
      <c r="GY181" s="55"/>
      <c r="GZ181" s="55"/>
      <c r="HA181" s="55"/>
      <c r="HB181" s="55"/>
      <c r="HC181" s="55"/>
      <c r="HD181" s="55"/>
      <c r="HE181" s="55"/>
      <c r="HF181" s="55"/>
      <c r="HG181" s="55"/>
      <c r="HH181" s="55"/>
      <c r="HI181" s="55"/>
      <c r="HJ181" s="55"/>
      <c r="HK181" s="55"/>
      <c r="HL181" s="55"/>
      <c r="HM181" s="55"/>
      <c r="HN181" s="55"/>
      <c r="HO181" s="55"/>
      <c r="HP181" s="55"/>
      <c r="HQ181" s="55"/>
      <c r="HR181" s="55"/>
      <c r="HS181" s="55"/>
      <c r="HT181" s="55"/>
      <c r="HU181" s="55"/>
      <c r="HV181" s="55"/>
      <c r="HW181" s="55"/>
      <c r="HX181" s="55"/>
      <c r="HY181" s="55"/>
      <c r="HZ181" s="55"/>
      <c r="IA181" s="55"/>
      <c r="IB181" s="55"/>
      <c r="IC181" s="55"/>
      <c r="ID181" s="55"/>
      <c r="IE181" s="55"/>
      <c r="IF181" s="55"/>
      <c r="IG181" s="55"/>
      <c r="IH181" s="55"/>
      <c r="II181" s="55"/>
      <c r="IJ181" s="55"/>
      <c r="IK181" s="55"/>
      <c r="IL181" s="55"/>
      <c r="IM181" s="55"/>
      <c r="IN181" s="55"/>
      <c r="IO181" s="55"/>
      <c r="IP181" s="55"/>
      <c r="IQ181" s="55"/>
      <c r="IR181" s="55"/>
      <c r="IS181" s="55"/>
      <c r="IT181" s="55"/>
      <c r="IU181" s="55"/>
      <c r="IV181" s="55"/>
      <c r="IW181" s="55"/>
      <c r="IX181" s="55"/>
      <c r="IY181" s="55"/>
      <c r="IZ181" s="55"/>
      <c r="JA181" s="55"/>
      <c r="JB181" s="55"/>
    </row>
    <row r="182" spans="1:262" s="16" customFormat="1" ht="60.75" customHeight="1" x14ac:dyDescent="0.25">
      <c r="A182" s="10" t="s">
        <v>49</v>
      </c>
      <c r="B182" s="29" t="s">
        <v>501</v>
      </c>
      <c r="C182" s="12">
        <v>0.63</v>
      </c>
      <c r="D182" s="12">
        <v>0.4</v>
      </c>
      <c r="E182" s="12"/>
      <c r="F182" s="12">
        <v>35</v>
      </c>
      <c r="G182" s="18" t="s">
        <v>678</v>
      </c>
      <c r="H182" s="12" t="s">
        <v>187</v>
      </c>
      <c r="I182" s="12">
        <v>8.9700000000000006</v>
      </c>
      <c r="J182" s="12">
        <v>20</v>
      </c>
      <c r="K182" s="12">
        <v>21.5</v>
      </c>
      <c r="L182" s="12">
        <v>0.4</v>
      </c>
      <c r="M182" s="12">
        <v>0</v>
      </c>
      <c r="N182" s="12">
        <v>0.35599999999999998</v>
      </c>
      <c r="O182" s="14">
        <f t="shared" si="52"/>
        <v>0.75600000000000001</v>
      </c>
      <c r="P182" s="13" t="s">
        <v>615</v>
      </c>
      <c r="Q182" s="14">
        <f t="shared" si="53"/>
        <v>0.4</v>
      </c>
      <c r="R182" s="12"/>
      <c r="S182" s="12"/>
      <c r="T182" s="12"/>
      <c r="U182" s="62">
        <f t="shared" si="49"/>
        <v>100</v>
      </c>
      <c r="V182" s="62">
        <f>O182/K182*100+V183</f>
        <v>33.268057455540358</v>
      </c>
      <c r="W182" s="28">
        <f t="shared" si="51"/>
        <v>0</v>
      </c>
      <c r="X182" s="1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  <c r="EG182" s="55"/>
      <c r="EH182" s="55"/>
      <c r="EI182" s="55"/>
      <c r="EJ182" s="55"/>
      <c r="EK182" s="55"/>
      <c r="EL182" s="55"/>
      <c r="EM182" s="55"/>
      <c r="EN182" s="55"/>
      <c r="EO182" s="55"/>
      <c r="EP182" s="55"/>
      <c r="EQ182" s="55"/>
      <c r="ER182" s="55"/>
      <c r="ES182" s="55"/>
      <c r="ET182" s="55"/>
      <c r="EU182" s="55"/>
      <c r="EV182" s="55"/>
      <c r="EW182" s="55"/>
      <c r="EX182" s="55"/>
      <c r="EY182" s="55"/>
      <c r="EZ182" s="55"/>
      <c r="FA182" s="55"/>
      <c r="FB182" s="55"/>
      <c r="FC182" s="55"/>
      <c r="FD182" s="55"/>
      <c r="FE182" s="55"/>
      <c r="FF182" s="55"/>
      <c r="FG182" s="55"/>
      <c r="FH182" s="55"/>
      <c r="FI182" s="55"/>
      <c r="FJ182" s="55"/>
      <c r="FK182" s="55"/>
      <c r="FL182" s="55"/>
      <c r="FM182" s="55"/>
      <c r="FN182" s="55"/>
      <c r="FO182" s="55"/>
      <c r="FP182" s="55"/>
      <c r="FQ182" s="55"/>
      <c r="FR182" s="55"/>
      <c r="FS182" s="55"/>
      <c r="FT182" s="55"/>
      <c r="FU182" s="55"/>
      <c r="FV182" s="55"/>
      <c r="FW182" s="55"/>
      <c r="FX182" s="55"/>
      <c r="FY182" s="55"/>
      <c r="FZ182" s="55"/>
      <c r="GA182" s="55"/>
      <c r="GB182" s="55"/>
      <c r="GC182" s="55"/>
      <c r="GD182" s="55"/>
      <c r="GE182" s="55"/>
      <c r="GF182" s="55"/>
      <c r="GG182" s="55"/>
      <c r="GH182" s="55"/>
      <c r="GI182" s="55"/>
      <c r="GJ182" s="55"/>
      <c r="GK182" s="55"/>
      <c r="GL182" s="55"/>
      <c r="GM182" s="55"/>
      <c r="GN182" s="55"/>
      <c r="GO182" s="55"/>
      <c r="GP182" s="55"/>
      <c r="GQ182" s="55"/>
      <c r="GR182" s="55"/>
      <c r="GS182" s="55"/>
      <c r="GT182" s="55"/>
      <c r="GU182" s="55"/>
      <c r="GV182" s="55"/>
      <c r="GW182" s="55"/>
      <c r="GX182" s="55"/>
      <c r="GY182" s="55"/>
      <c r="GZ182" s="55"/>
      <c r="HA182" s="55"/>
      <c r="HB182" s="55"/>
      <c r="HC182" s="55"/>
      <c r="HD182" s="55"/>
      <c r="HE182" s="55"/>
      <c r="HF182" s="55"/>
      <c r="HG182" s="55"/>
      <c r="HH182" s="55"/>
      <c r="HI182" s="55"/>
      <c r="HJ182" s="55"/>
      <c r="HK182" s="55"/>
      <c r="HL182" s="55"/>
      <c r="HM182" s="55"/>
      <c r="HN182" s="55"/>
      <c r="HO182" s="55"/>
      <c r="HP182" s="55"/>
      <c r="HQ182" s="55"/>
      <c r="HR182" s="55"/>
      <c r="HS182" s="55"/>
      <c r="HT182" s="55"/>
      <c r="HU182" s="55"/>
      <c r="HV182" s="55"/>
      <c r="HW182" s="55"/>
      <c r="HX182" s="55"/>
      <c r="HY182" s="55"/>
      <c r="HZ182" s="55"/>
      <c r="IA182" s="55"/>
      <c r="IB182" s="55"/>
      <c r="IC182" s="55"/>
      <c r="ID182" s="55"/>
      <c r="IE182" s="55"/>
      <c r="IF182" s="55"/>
      <c r="IG182" s="55"/>
      <c r="IH182" s="55"/>
      <c r="II182" s="55"/>
      <c r="IJ182" s="55"/>
      <c r="IK182" s="55"/>
      <c r="IL182" s="55"/>
      <c r="IM182" s="55"/>
      <c r="IN182" s="55"/>
      <c r="IO182" s="55"/>
      <c r="IP182" s="55"/>
      <c r="IQ182" s="55"/>
      <c r="IR182" s="55"/>
      <c r="IS182" s="55"/>
      <c r="IT182" s="55"/>
      <c r="IU182" s="55"/>
      <c r="IV182" s="55"/>
      <c r="IW182" s="55"/>
      <c r="IX182" s="55"/>
      <c r="IY182" s="55"/>
      <c r="IZ182" s="55"/>
      <c r="JA182" s="55"/>
      <c r="JB182" s="55"/>
    </row>
    <row r="183" spans="1:262" s="16" customFormat="1" ht="90" customHeight="1" x14ac:dyDescent="0.25">
      <c r="A183" s="10" t="s">
        <v>68</v>
      </c>
      <c r="B183" s="29" t="s">
        <v>362</v>
      </c>
      <c r="C183" s="12">
        <v>1.8</v>
      </c>
      <c r="D183" s="12">
        <v>2.5</v>
      </c>
      <c r="E183" s="12"/>
      <c r="F183" s="12">
        <v>35</v>
      </c>
      <c r="G183" s="18" t="s">
        <v>500</v>
      </c>
      <c r="H183" s="12" t="s">
        <v>206</v>
      </c>
      <c r="I183" s="47" t="s">
        <v>372</v>
      </c>
      <c r="J183" s="12">
        <v>12.7</v>
      </c>
      <c r="K183" s="12">
        <v>13.6</v>
      </c>
      <c r="L183" s="12">
        <v>0.6</v>
      </c>
      <c r="M183" s="12">
        <v>0.70599999999999996</v>
      </c>
      <c r="N183" s="12">
        <v>0</v>
      </c>
      <c r="O183" s="14">
        <f t="shared" si="52"/>
        <v>1.306</v>
      </c>
      <c r="P183" s="13" t="s">
        <v>503</v>
      </c>
      <c r="Q183" s="14">
        <f t="shared" si="53"/>
        <v>1.8</v>
      </c>
      <c r="R183" s="12"/>
      <c r="S183" s="12"/>
      <c r="T183" s="12"/>
      <c r="U183" s="62">
        <f t="shared" si="49"/>
        <v>72.555555555555557</v>
      </c>
      <c r="V183" s="62">
        <f t="shared" si="50"/>
        <v>29.751778385772916</v>
      </c>
      <c r="W183" s="28">
        <f t="shared" si="51"/>
        <v>0.49399999999999999</v>
      </c>
      <c r="X183" s="1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  <c r="EG183" s="55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55"/>
      <c r="ES183" s="55"/>
      <c r="ET183" s="55"/>
      <c r="EU183" s="55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55"/>
      <c r="FG183" s="55"/>
      <c r="FH183" s="55"/>
      <c r="FI183" s="55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55"/>
      <c r="FU183" s="55"/>
      <c r="FV183" s="55"/>
      <c r="FW183" s="55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55"/>
      <c r="GI183" s="55"/>
      <c r="GJ183" s="55"/>
      <c r="GK183" s="55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55"/>
      <c r="GW183" s="55"/>
      <c r="GX183" s="55"/>
      <c r="GY183" s="55"/>
      <c r="GZ183" s="55"/>
      <c r="HA183" s="55"/>
      <c r="HB183" s="55"/>
      <c r="HC183" s="55"/>
      <c r="HD183" s="55"/>
      <c r="HE183" s="55"/>
      <c r="HF183" s="55"/>
      <c r="HG183" s="55"/>
      <c r="HH183" s="55"/>
      <c r="HI183" s="55"/>
      <c r="HJ183" s="55"/>
      <c r="HK183" s="55"/>
      <c r="HL183" s="55"/>
      <c r="HM183" s="55"/>
      <c r="HN183" s="55"/>
      <c r="HO183" s="55"/>
      <c r="HP183" s="55"/>
      <c r="HQ183" s="55"/>
      <c r="HR183" s="55"/>
      <c r="HS183" s="55"/>
      <c r="HT183" s="55"/>
      <c r="HU183" s="55"/>
      <c r="HV183" s="55"/>
      <c r="HW183" s="55"/>
      <c r="HX183" s="55"/>
      <c r="HY183" s="55"/>
      <c r="HZ183" s="55"/>
      <c r="IA183" s="55"/>
      <c r="IB183" s="55"/>
      <c r="IC183" s="55"/>
      <c r="ID183" s="55"/>
      <c r="IE183" s="55"/>
      <c r="IF183" s="55"/>
      <c r="IG183" s="55"/>
      <c r="IH183" s="55"/>
      <c r="II183" s="55"/>
      <c r="IJ183" s="55"/>
      <c r="IK183" s="55"/>
      <c r="IL183" s="55"/>
      <c r="IM183" s="55"/>
      <c r="IN183" s="55"/>
      <c r="IO183" s="55"/>
      <c r="IP183" s="55"/>
      <c r="IQ183" s="55"/>
      <c r="IR183" s="55"/>
      <c r="IS183" s="55"/>
      <c r="IT183" s="55"/>
      <c r="IU183" s="55"/>
      <c r="IV183" s="55"/>
      <c r="IW183" s="55"/>
      <c r="IX183" s="55"/>
      <c r="IY183" s="55"/>
      <c r="IZ183" s="55"/>
      <c r="JA183" s="55"/>
      <c r="JB183" s="55"/>
    </row>
    <row r="184" spans="1:262" s="35" customFormat="1" ht="93" customHeight="1" x14ac:dyDescent="0.25">
      <c r="A184" s="10" t="s">
        <v>85</v>
      </c>
      <c r="B184" s="29" t="s">
        <v>363</v>
      </c>
      <c r="C184" s="12">
        <v>4</v>
      </c>
      <c r="D184" s="12">
        <v>4</v>
      </c>
      <c r="E184" s="12"/>
      <c r="F184" s="12">
        <v>35</v>
      </c>
      <c r="G184" s="18" t="s">
        <v>367</v>
      </c>
      <c r="H184" s="12" t="s">
        <v>187</v>
      </c>
      <c r="I184" s="12">
        <v>16.693000000000001</v>
      </c>
      <c r="J184" s="12">
        <v>20</v>
      </c>
      <c r="K184" s="12">
        <v>21.5</v>
      </c>
      <c r="L184" s="12">
        <v>2.78</v>
      </c>
      <c r="M184" s="12">
        <v>0.71699999999999997</v>
      </c>
      <c r="N184" s="12">
        <v>0</v>
      </c>
      <c r="O184" s="14">
        <f t="shared" si="52"/>
        <v>3.4969999999999999</v>
      </c>
      <c r="P184" s="12" t="s">
        <v>673</v>
      </c>
      <c r="Q184" s="14">
        <f t="shared" si="53"/>
        <v>4</v>
      </c>
      <c r="R184" s="12"/>
      <c r="S184" s="12"/>
      <c r="T184" s="12"/>
      <c r="U184" s="14">
        <f t="shared" si="49"/>
        <v>87.424999999999997</v>
      </c>
      <c r="V184" s="62">
        <f t="shared" si="50"/>
        <v>20.148837209302325</v>
      </c>
      <c r="W184" s="28">
        <f t="shared" si="51"/>
        <v>0.50300000000000011</v>
      </c>
      <c r="X184" s="1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  <c r="EG184" s="55"/>
      <c r="EH184" s="55"/>
      <c r="EI184" s="55"/>
      <c r="EJ184" s="55"/>
      <c r="EK184" s="55"/>
      <c r="EL184" s="55"/>
      <c r="EM184" s="55"/>
      <c r="EN184" s="55"/>
      <c r="EO184" s="55"/>
      <c r="EP184" s="55"/>
      <c r="EQ184" s="55"/>
      <c r="ER184" s="55"/>
      <c r="ES184" s="55"/>
      <c r="ET184" s="55"/>
      <c r="EU184" s="55"/>
      <c r="EV184" s="55"/>
      <c r="EW184" s="55"/>
      <c r="EX184" s="55"/>
      <c r="EY184" s="55"/>
      <c r="EZ184" s="55"/>
      <c r="FA184" s="55"/>
      <c r="FB184" s="55"/>
      <c r="FC184" s="55"/>
      <c r="FD184" s="55"/>
      <c r="FE184" s="55"/>
      <c r="FF184" s="55"/>
      <c r="FG184" s="55"/>
      <c r="FH184" s="55"/>
      <c r="FI184" s="55"/>
      <c r="FJ184" s="55"/>
      <c r="FK184" s="55"/>
      <c r="FL184" s="55"/>
      <c r="FM184" s="55"/>
      <c r="FN184" s="55"/>
      <c r="FO184" s="55"/>
      <c r="FP184" s="55"/>
      <c r="FQ184" s="55"/>
      <c r="FR184" s="55"/>
      <c r="FS184" s="55"/>
      <c r="FT184" s="55"/>
      <c r="FU184" s="55"/>
      <c r="FV184" s="55"/>
      <c r="FW184" s="55"/>
      <c r="FX184" s="55"/>
      <c r="FY184" s="55"/>
      <c r="FZ184" s="55"/>
      <c r="GA184" s="55"/>
      <c r="GB184" s="55"/>
      <c r="GC184" s="55"/>
      <c r="GD184" s="55"/>
      <c r="GE184" s="55"/>
      <c r="GF184" s="55"/>
      <c r="GG184" s="55"/>
      <c r="GH184" s="55"/>
      <c r="GI184" s="55"/>
      <c r="GJ184" s="55"/>
      <c r="GK184" s="55"/>
      <c r="GL184" s="55"/>
      <c r="GM184" s="55"/>
      <c r="GN184" s="55"/>
      <c r="GO184" s="55"/>
      <c r="GP184" s="55"/>
      <c r="GQ184" s="55"/>
      <c r="GR184" s="55"/>
      <c r="GS184" s="55"/>
      <c r="GT184" s="55"/>
      <c r="GU184" s="55"/>
      <c r="GV184" s="55"/>
      <c r="GW184" s="55"/>
      <c r="GX184" s="55"/>
      <c r="GY184" s="55"/>
      <c r="GZ184" s="55"/>
      <c r="HA184" s="55"/>
      <c r="HB184" s="55"/>
      <c r="HC184" s="55"/>
      <c r="HD184" s="55"/>
      <c r="HE184" s="55"/>
      <c r="HF184" s="55"/>
      <c r="HG184" s="55"/>
      <c r="HH184" s="55"/>
      <c r="HI184" s="55"/>
      <c r="HJ184" s="55"/>
      <c r="HK184" s="55"/>
      <c r="HL184" s="55"/>
      <c r="HM184" s="55"/>
      <c r="HN184" s="55"/>
      <c r="HO184" s="55"/>
      <c r="HP184" s="55"/>
      <c r="HQ184" s="55"/>
      <c r="HR184" s="55"/>
      <c r="HS184" s="55"/>
      <c r="HT184" s="55"/>
      <c r="HU184" s="55"/>
      <c r="HV184" s="55"/>
      <c r="HW184" s="55"/>
      <c r="HX184" s="55"/>
      <c r="HY184" s="55"/>
      <c r="HZ184" s="55"/>
      <c r="IA184" s="55"/>
      <c r="IB184" s="55"/>
      <c r="IC184" s="55"/>
      <c r="ID184" s="55"/>
      <c r="IE184" s="55"/>
      <c r="IF184" s="55"/>
      <c r="IG184" s="55"/>
      <c r="IH184" s="55"/>
      <c r="II184" s="55"/>
      <c r="IJ184" s="55"/>
      <c r="IK184" s="55"/>
      <c r="IL184" s="55"/>
      <c r="IM184" s="55"/>
      <c r="IN184" s="55"/>
      <c r="IO184" s="55"/>
      <c r="IP184" s="55"/>
      <c r="IQ184" s="55"/>
      <c r="IR184" s="55"/>
      <c r="IS184" s="55"/>
      <c r="IT184" s="55"/>
      <c r="IU184" s="55"/>
      <c r="IV184" s="55"/>
      <c r="IW184" s="55"/>
      <c r="IX184" s="55"/>
      <c r="IY184" s="55"/>
      <c r="IZ184" s="55"/>
      <c r="JA184" s="55"/>
      <c r="JB184" s="55"/>
    </row>
    <row r="185" spans="1:262" s="16" customFormat="1" ht="70.5" customHeight="1" x14ac:dyDescent="0.25">
      <c r="A185" s="10" t="s">
        <v>86</v>
      </c>
      <c r="B185" s="29" t="s">
        <v>365</v>
      </c>
      <c r="C185" s="12" t="s">
        <v>551</v>
      </c>
      <c r="D185" s="12"/>
      <c r="E185" s="14"/>
      <c r="F185" s="14">
        <v>35</v>
      </c>
      <c r="G185" s="18" t="s">
        <v>368</v>
      </c>
      <c r="H185" s="12" t="s">
        <v>187</v>
      </c>
      <c r="I185" s="12">
        <v>7.5</v>
      </c>
      <c r="J185" s="14">
        <v>20</v>
      </c>
      <c r="K185" s="14">
        <v>21.5</v>
      </c>
      <c r="L185" s="14">
        <v>0</v>
      </c>
      <c r="M185" s="14">
        <v>0</v>
      </c>
      <c r="N185" s="14">
        <v>0</v>
      </c>
      <c r="O185" s="14">
        <f t="shared" si="52"/>
        <v>0</v>
      </c>
      <c r="P185" s="13" t="s">
        <v>616</v>
      </c>
      <c r="Q185" s="14">
        <f t="shared" si="53"/>
        <v>0</v>
      </c>
      <c r="R185" s="14"/>
      <c r="S185" s="14"/>
      <c r="T185" s="14"/>
      <c r="U185" s="14"/>
      <c r="V185" s="62">
        <f>O185/K185*100+V186</f>
        <v>3.8837209302325588</v>
      </c>
      <c r="W185" s="28">
        <f t="shared" si="51"/>
        <v>0</v>
      </c>
      <c r="X185" s="1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55"/>
      <c r="GI185" s="55"/>
      <c r="GJ185" s="55"/>
      <c r="GK185" s="55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55"/>
      <c r="GW185" s="55"/>
      <c r="GX185" s="55"/>
      <c r="GY185" s="55"/>
      <c r="GZ185" s="55"/>
      <c r="HA185" s="55"/>
      <c r="HB185" s="55"/>
      <c r="HC185" s="55"/>
      <c r="HD185" s="55"/>
      <c r="HE185" s="55"/>
      <c r="HF185" s="55"/>
      <c r="HG185" s="55"/>
      <c r="HH185" s="55"/>
      <c r="HI185" s="55"/>
      <c r="HJ185" s="55"/>
      <c r="HK185" s="55"/>
      <c r="HL185" s="55"/>
      <c r="HM185" s="55"/>
      <c r="HN185" s="55"/>
      <c r="HO185" s="55"/>
      <c r="HP185" s="55"/>
      <c r="HQ185" s="55"/>
      <c r="HR185" s="55"/>
      <c r="HS185" s="55"/>
      <c r="HT185" s="55"/>
      <c r="HU185" s="55"/>
      <c r="HV185" s="55"/>
      <c r="HW185" s="55"/>
      <c r="HX185" s="55"/>
      <c r="HY185" s="55"/>
      <c r="HZ185" s="55"/>
      <c r="IA185" s="55"/>
      <c r="IB185" s="55"/>
      <c r="IC185" s="55"/>
      <c r="ID185" s="55"/>
      <c r="IE185" s="55"/>
      <c r="IF185" s="55"/>
      <c r="IG185" s="55"/>
      <c r="IH185" s="55"/>
      <c r="II185" s="55"/>
      <c r="IJ185" s="55"/>
      <c r="IK185" s="55"/>
      <c r="IL185" s="55"/>
      <c r="IM185" s="55"/>
      <c r="IN185" s="55"/>
      <c r="IO185" s="55"/>
      <c r="IP185" s="55"/>
      <c r="IQ185" s="55"/>
      <c r="IR185" s="55"/>
      <c r="IS185" s="55"/>
      <c r="IT185" s="55"/>
      <c r="IU185" s="55"/>
      <c r="IV185" s="55"/>
      <c r="IW185" s="55"/>
      <c r="IX185" s="55"/>
      <c r="IY185" s="55"/>
      <c r="IZ185" s="55"/>
      <c r="JA185" s="55"/>
      <c r="JB185" s="55"/>
    </row>
    <row r="186" spans="1:262" s="16" customFormat="1" ht="66.75" customHeight="1" x14ac:dyDescent="0.25">
      <c r="A186" s="10" t="s">
        <v>208</v>
      </c>
      <c r="B186" s="29" t="s">
        <v>371</v>
      </c>
      <c r="C186" s="12">
        <v>0.56000000000000005</v>
      </c>
      <c r="D186" s="12"/>
      <c r="E186" s="14"/>
      <c r="F186" s="14">
        <v>35</v>
      </c>
      <c r="G186" s="19" t="s">
        <v>369</v>
      </c>
      <c r="H186" s="22" t="s">
        <v>61</v>
      </c>
      <c r="I186" s="12"/>
      <c r="J186" s="14">
        <v>16</v>
      </c>
      <c r="K186" s="14">
        <v>17.2</v>
      </c>
      <c r="L186" s="14">
        <v>1E-3</v>
      </c>
      <c r="M186" s="14">
        <v>0</v>
      </c>
      <c r="N186" s="20">
        <v>0</v>
      </c>
      <c r="O186" s="14">
        <f t="shared" si="52"/>
        <v>1E-3</v>
      </c>
      <c r="P186" s="12" t="s">
        <v>61</v>
      </c>
      <c r="Q186" s="14">
        <f t="shared" si="53"/>
        <v>0.56000000000000005</v>
      </c>
      <c r="R186" s="14"/>
      <c r="S186" s="14"/>
      <c r="T186" s="14"/>
      <c r="U186" s="62">
        <f t="shared" si="49"/>
        <v>0.17857142857142858</v>
      </c>
      <c r="V186" s="62">
        <f>O186/K186*100+V187</f>
        <v>3.8837209302325588</v>
      </c>
      <c r="W186" s="28">
        <f t="shared" si="51"/>
        <v>0.55900000000000005</v>
      </c>
      <c r="X186" s="1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  <c r="EG186" s="55"/>
      <c r="EH186" s="55"/>
      <c r="EI186" s="55"/>
      <c r="EJ186" s="55"/>
      <c r="EK186" s="55"/>
      <c r="EL186" s="55"/>
      <c r="EM186" s="55"/>
      <c r="EN186" s="55"/>
      <c r="EO186" s="55"/>
      <c r="EP186" s="55"/>
      <c r="EQ186" s="55"/>
      <c r="ER186" s="55"/>
      <c r="ES186" s="55"/>
      <c r="ET186" s="55"/>
      <c r="EU186" s="55"/>
      <c r="EV186" s="55"/>
      <c r="EW186" s="55"/>
      <c r="EX186" s="55"/>
      <c r="EY186" s="55"/>
      <c r="EZ186" s="55"/>
      <c r="FA186" s="55"/>
      <c r="FB186" s="55"/>
      <c r="FC186" s="55"/>
      <c r="FD186" s="55"/>
      <c r="FE186" s="55"/>
      <c r="FF186" s="55"/>
      <c r="FG186" s="55"/>
      <c r="FH186" s="55"/>
      <c r="FI186" s="55"/>
      <c r="FJ186" s="55"/>
      <c r="FK186" s="55"/>
      <c r="FL186" s="55"/>
      <c r="FM186" s="55"/>
      <c r="FN186" s="55"/>
      <c r="FO186" s="55"/>
      <c r="FP186" s="55"/>
      <c r="FQ186" s="55"/>
      <c r="FR186" s="55"/>
      <c r="FS186" s="55"/>
      <c r="FT186" s="55"/>
      <c r="FU186" s="55"/>
      <c r="FV186" s="55"/>
      <c r="FW186" s="55"/>
      <c r="FX186" s="55"/>
      <c r="FY186" s="55"/>
      <c r="FZ186" s="55"/>
      <c r="GA186" s="55"/>
      <c r="GB186" s="55"/>
      <c r="GC186" s="55"/>
      <c r="GD186" s="55"/>
      <c r="GE186" s="55"/>
      <c r="GF186" s="55"/>
      <c r="GG186" s="55"/>
      <c r="GH186" s="55"/>
      <c r="GI186" s="55"/>
      <c r="GJ186" s="55"/>
      <c r="GK186" s="55"/>
      <c r="GL186" s="55"/>
      <c r="GM186" s="55"/>
      <c r="GN186" s="55"/>
      <c r="GO186" s="55"/>
      <c r="GP186" s="55"/>
      <c r="GQ186" s="55"/>
      <c r="GR186" s="55"/>
      <c r="GS186" s="55"/>
      <c r="GT186" s="55"/>
      <c r="GU186" s="55"/>
      <c r="GV186" s="55"/>
      <c r="GW186" s="55"/>
      <c r="GX186" s="55"/>
      <c r="GY186" s="55"/>
      <c r="GZ186" s="55"/>
      <c r="HA186" s="55"/>
      <c r="HB186" s="55"/>
      <c r="HC186" s="55"/>
      <c r="HD186" s="55"/>
      <c r="HE186" s="55"/>
      <c r="HF186" s="55"/>
      <c r="HG186" s="55"/>
      <c r="HH186" s="55"/>
      <c r="HI186" s="55"/>
      <c r="HJ186" s="55"/>
      <c r="HK186" s="55"/>
      <c r="HL186" s="55"/>
      <c r="HM186" s="55"/>
      <c r="HN186" s="55"/>
      <c r="HO186" s="55"/>
      <c r="HP186" s="55"/>
      <c r="HQ186" s="55"/>
      <c r="HR186" s="55"/>
      <c r="HS186" s="55"/>
      <c r="HT186" s="55"/>
      <c r="HU186" s="55"/>
      <c r="HV186" s="55"/>
      <c r="HW186" s="55"/>
      <c r="HX186" s="55"/>
      <c r="HY186" s="55"/>
      <c r="HZ186" s="55"/>
      <c r="IA186" s="55"/>
      <c r="IB186" s="55"/>
      <c r="IC186" s="55"/>
      <c r="ID186" s="55"/>
      <c r="IE186" s="55"/>
      <c r="IF186" s="55"/>
      <c r="IG186" s="55"/>
      <c r="IH186" s="55"/>
      <c r="II186" s="55"/>
      <c r="IJ186" s="55"/>
      <c r="IK186" s="55"/>
      <c r="IL186" s="55"/>
      <c r="IM186" s="55"/>
      <c r="IN186" s="55"/>
      <c r="IO186" s="55"/>
      <c r="IP186" s="55"/>
      <c r="IQ186" s="55"/>
      <c r="IR186" s="55"/>
      <c r="IS186" s="55"/>
      <c r="IT186" s="55"/>
      <c r="IU186" s="55"/>
      <c r="IV186" s="55"/>
      <c r="IW186" s="55"/>
      <c r="IX186" s="55"/>
      <c r="IY186" s="55"/>
      <c r="IZ186" s="55"/>
      <c r="JA186" s="55"/>
      <c r="JB186" s="55"/>
    </row>
    <row r="187" spans="1:262" s="16" customFormat="1" ht="39" customHeight="1" x14ac:dyDescent="0.25">
      <c r="A187" s="10" t="s">
        <v>364</v>
      </c>
      <c r="B187" s="29"/>
      <c r="C187" s="12"/>
      <c r="D187" s="12"/>
      <c r="E187" s="14"/>
      <c r="F187" s="14">
        <v>35</v>
      </c>
      <c r="G187" s="19" t="s">
        <v>370</v>
      </c>
      <c r="H187" s="22" t="s">
        <v>61</v>
      </c>
      <c r="I187" s="12">
        <v>31.6</v>
      </c>
      <c r="J187" s="14">
        <v>16</v>
      </c>
      <c r="K187" s="14">
        <v>17.2</v>
      </c>
      <c r="L187" s="14">
        <v>0</v>
      </c>
      <c r="M187" s="14">
        <v>0</v>
      </c>
      <c r="N187" s="20">
        <v>0.66700000000000004</v>
      </c>
      <c r="O187" s="14">
        <f t="shared" si="52"/>
        <v>0.66700000000000004</v>
      </c>
      <c r="P187" s="12" t="s">
        <v>61</v>
      </c>
      <c r="Q187" s="14">
        <f t="shared" si="53"/>
        <v>0</v>
      </c>
      <c r="R187" s="14"/>
      <c r="S187" s="14"/>
      <c r="T187" s="14"/>
      <c r="U187" s="14"/>
      <c r="V187" s="62">
        <f>O187/K187*100+V188</f>
        <v>3.8779069767441867</v>
      </c>
      <c r="W187" s="28">
        <f t="shared" si="51"/>
        <v>0</v>
      </c>
      <c r="X187" s="1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  <c r="GH187" s="55"/>
      <c r="GI187" s="55"/>
      <c r="GJ187" s="55"/>
      <c r="GK187" s="55"/>
      <c r="GL187" s="55"/>
      <c r="GM187" s="55"/>
      <c r="GN187" s="55"/>
      <c r="GO187" s="55"/>
      <c r="GP187" s="55"/>
      <c r="GQ187" s="55"/>
      <c r="GR187" s="55"/>
      <c r="GS187" s="55"/>
      <c r="GT187" s="55"/>
      <c r="GU187" s="55"/>
      <c r="GV187" s="55"/>
      <c r="GW187" s="55"/>
      <c r="GX187" s="55"/>
      <c r="GY187" s="55"/>
      <c r="GZ187" s="55"/>
      <c r="HA187" s="55"/>
      <c r="HB187" s="55"/>
      <c r="HC187" s="55"/>
      <c r="HD187" s="55"/>
      <c r="HE187" s="55"/>
      <c r="HF187" s="55"/>
      <c r="HG187" s="55"/>
      <c r="HH187" s="55"/>
      <c r="HI187" s="55"/>
      <c r="HJ187" s="55"/>
      <c r="HK187" s="55"/>
      <c r="HL187" s="55"/>
      <c r="HM187" s="55"/>
      <c r="HN187" s="55"/>
      <c r="HO187" s="55"/>
      <c r="HP187" s="55"/>
      <c r="HQ187" s="55"/>
      <c r="HR187" s="55"/>
      <c r="HS187" s="55"/>
      <c r="HT187" s="55"/>
      <c r="HU187" s="55"/>
      <c r="HV187" s="55"/>
      <c r="HW187" s="55"/>
      <c r="HX187" s="55"/>
      <c r="HY187" s="55"/>
      <c r="HZ187" s="55"/>
      <c r="IA187" s="55"/>
      <c r="IB187" s="55"/>
      <c r="IC187" s="55"/>
      <c r="ID187" s="55"/>
      <c r="IE187" s="55"/>
      <c r="IF187" s="55"/>
      <c r="IG187" s="55"/>
      <c r="IH187" s="55"/>
      <c r="II187" s="55"/>
      <c r="IJ187" s="55"/>
      <c r="IK187" s="55"/>
      <c r="IL187" s="55"/>
      <c r="IM187" s="55"/>
      <c r="IN187" s="55"/>
      <c r="IO187" s="55"/>
      <c r="IP187" s="55"/>
      <c r="IQ187" s="55"/>
      <c r="IR187" s="55"/>
      <c r="IS187" s="55"/>
      <c r="IT187" s="55"/>
      <c r="IU187" s="55"/>
      <c r="IV187" s="55"/>
      <c r="IW187" s="55"/>
      <c r="IX187" s="55"/>
      <c r="IY187" s="55"/>
      <c r="IZ187" s="55"/>
      <c r="JA187" s="55"/>
      <c r="JB187" s="55"/>
    </row>
    <row r="188" spans="1:262" s="16" customFormat="1" ht="108" customHeight="1" x14ac:dyDescent="0.25">
      <c r="A188" s="10" t="s">
        <v>366</v>
      </c>
      <c r="B188" s="29"/>
      <c r="C188" s="12"/>
      <c r="D188" s="12"/>
      <c r="E188" s="14"/>
      <c r="F188" s="14">
        <v>35</v>
      </c>
      <c r="G188" s="19" t="s">
        <v>655</v>
      </c>
      <c r="H188" s="22" t="s">
        <v>187</v>
      </c>
      <c r="I188" s="12">
        <v>21.64</v>
      </c>
      <c r="J188" s="14">
        <v>20</v>
      </c>
      <c r="K188" s="14">
        <v>21.5</v>
      </c>
      <c r="L188" s="14">
        <v>0</v>
      </c>
      <c r="M188" s="14">
        <v>0</v>
      </c>
      <c r="N188" s="20">
        <v>0</v>
      </c>
      <c r="O188" s="14">
        <f t="shared" si="52"/>
        <v>0</v>
      </c>
      <c r="P188" s="13" t="s">
        <v>504</v>
      </c>
      <c r="Q188" s="14">
        <f t="shared" si="53"/>
        <v>0</v>
      </c>
      <c r="R188" s="14"/>
      <c r="S188" s="14"/>
      <c r="T188" s="14"/>
      <c r="U188" s="14"/>
      <c r="V188" s="14">
        <f>O188/K188*100</f>
        <v>0</v>
      </c>
      <c r="W188" s="28">
        <f t="shared" si="51"/>
        <v>0</v>
      </c>
      <c r="X188" s="1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  <c r="GH188" s="55"/>
      <c r="GI188" s="55"/>
      <c r="GJ188" s="55"/>
      <c r="GK188" s="55"/>
      <c r="GL188" s="55"/>
      <c r="GM188" s="55"/>
      <c r="GN188" s="55"/>
      <c r="GO188" s="55"/>
      <c r="GP188" s="55"/>
      <c r="GQ188" s="55"/>
      <c r="GR188" s="55"/>
      <c r="GS188" s="55"/>
      <c r="GT188" s="55"/>
      <c r="GU188" s="55"/>
      <c r="GV188" s="55"/>
      <c r="GW188" s="55"/>
      <c r="GX188" s="55"/>
      <c r="GY188" s="55"/>
      <c r="GZ188" s="55"/>
      <c r="HA188" s="55"/>
      <c r="HB188" s="55"/>
      <c r="HC188" s="55"/>
      <c r="HD188" s="55"/>
      <c r="HE188" s="55"/>
      <c r="HF188" s="55"/>
      <c r="HG188" s="55"/>
      <c r="HH188" s="55"/>
      <c r="HI188" s="55"/>
      <c r="HJ188" s="55"/>
      <c r="HK188" s="55"/>
      <c r="HL188" s="55"/>
      <c r="HM188" s="55"/>
      <c r="HN188" s="55"/>
      <c r="HO188" s="55"/>
      <c r="HP188" s="55"/>
      <c r="HQ188" s="55"/>
      <c r="HR188" s="55"/>
      <c r="HS188" s="55"/>
      <c r="HT188" s="55"/>
      <c r="HU188" s="55"/>
      <c r="HV188" s="55"/>
      <c r="HW188" s="55"/>
      <c r="HX188" s="55"/>
      <c r="HY188" s="55"/>
      <c r="HZ188" s="55"/>
      <c r="IA188" s="55"/>
      <c r="IB188" s="55"/>
      <c r="IC188" s="55"/>
      <c r="ID188" s="55"/>
      <c r="IE188" s="55"/>
      <c r="IF188" s="55"/>
      <c r="IG188" s="55"/>
      <c r="IH188" s="55"/>
      <c r="II188" s="55"/>
      <c r="IJ188" s="55"/>
      <c r="IK188" s="55"/>
      <c r="IL188" s="55"/>
      <c r="IM188" s="55"/>
      <c r="IN188" s="55"/>
      <c r="IO188" s="55"/>
      <c r="IP188" s="55"/>
      <c r="IQ188" s="55"/>
      <c r="IR188" s="55"/>
      <c r="IS188" s="55"/>
      <c r="IT188" s="55"/>
      <c r="IU188" s="55"/>
      <c r="IV188" s="55"/>
      <c r="IW188" s="55"/>
      <c r="IX188" s="55"/>
      <c r="IY188" s="55"/>
      <c r="IZ188" s="55"/>
      <c r="JA188" s="55"/>
      <c r="JB188" s="55"/>
    </row>
    <row r="189" spans="1:262" s="2" customFormat="1" ht="34.5" customHeight="1" x14ac:dyDescent="0.25">
      <c r="A189" s="69" t="s">
        <v>506</v>
      </c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1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  <c r="FR189" s="52"/>
      <c r="FS189" s="52"/>
      <c r="FT189" s="52"/>
      <c r="FU189" s="52"/>
      <c r="FV189" s="52"/>
      <c r="FW189" s="52"/>
      <c r="FX189" s="52"/>
      <c r="FY189" s="52"/>
      <c r="FZ189" s="52"/>
      <c r="GA189" s="52"/>
      <c r="GB189" s="52"/>
      <c r="GC189" s="52"/>
      <c r="GD189" s="52"/>
      <c r="GE189" s="52"/>
      <c r="GF189" s="52"/>
      <c r="GG189" s="52"/>
      <c r="GH189" s="52"/>
      <c r="GI189" s="52"/>
      <c r="GJ189" s="52"/>
      <c r="GK189" s="52"/>
      <c r="GL189" s="52"/>
      <c r="GM189" s="52"/>
      <c r="GN189" s="52"/>
      <c r="GO189" s="52"/>
      <c r="GP189" s="52"/>
      <c r="GQ189" s="52"/>
      <c r="GR189" s="52"/>
      <c r="GS189" s="52"/>
      <c r="GT189" s="52"/>
      <c r="GU189" s="52"/>
      <c r="GV189" s="52"/>
      <c r="GW189" s="52"/>
      <c r="GX189" s="52"/>
      <c r="GY189" s="52"/>
      <c r="GZ189" s="52"/>
      <c r="HA189" s="52"/>
      <c r="HB189" s="52"/>
      <c r="HC189" s="52"/>
      <c r="HD189" s="52"/>
      <c r="HE189" s="52"/>
      <c r="HF189" s="52"/>
      <c r="HG189" s="52"/>
      <c r="HH189" s="52"/>
      <c r="HI189" s="52"/>
      <c r="HJ189" s="52"/>
      <c r="HK189" s="52"/>
      <c r="HL189" s="52"/>
      <c r="HM189" s="52"/>
      <c r="HN189" s="52"/>
      <c r="HO189" s="52"/>
      <c r="HP189" s="52"/>
      <c r="HQ189" s="52"/>
      <c r="HR189" s="52"/>
      <c r="HS189" s="52"/>
      <c r="HT189" s="52"/>
      <c r="HU189" s="52"/>
      <c r="HV189" s="52"/>
      <c r="HW189" s="52"/>
      <c r="HX189" s="52"/>
      <c r="HY189" s="52"/>
      <c r="HZ189" s="52"/>
      <c r="IA189" s="52"/>
      <c r="IB189" s="52"/>
      <c r="IC189" s="52"/>
      <c r="ID189" s="52"/>
      <c r="IE189" s="52"/>
      <c r="IF189" s="52"/>
      <c r="IG189" s="52"/>
      <c r="IH189" s="52"/>
      <c r="II189" s="52"/>
      <c r="IJ189" s="52"/>
      <c r="IK189" s="52"/>
      <c r="IL189" s="52"/>
      <c r="IM189" s="52"/>
      <c r="IN189" s="52"/>
      <c r="IO189" s="52"/>
      <c r="IP189" s="52"/>
      <c r="IQ189" s="52"/>
      <c r="IR189" s="52"/>
      <c r="IS189" s="52"/>
      <c r="IT189" s="52"/>
      <c r="IU189" s="52"/>
      <c r="IV189" s="52"/>
      <c r="IW189" s="52"/>
      <c r="IX189" s="52"/>
      <c r="IY189" s="52"/>
      <c r="IZ189" s="52"/>
      <c r="JA189" s="52"/>
      <c r="JB189" s="52"/>
    </row>
    <row r="190" spans="1:262" s="16" customFormat="1" ht="132.75" customHeight="1" x14ac:dyDescent="0.25">
      <c r="A190" s="10" t="s">
        <v>25</v>
      </c>
      <c r="B190" s="11" t="s">
        <v>507</v>
      </c>
      <c r="C190" s="12"/>
      <c r="D190" s="12"/>
      <c r="E190" s="12"/>
      <c r="F190" s="12">
        <v>35</v>
      </c>
      <c r="G190" s="12"/>
      <c r="H190" s="12" t="s">
        <v>473</v>
      </c>
      <c r="I190" s="12" t="s">
        <v>474</v>
      </c>
      <c r="J190" s="12">
        <v>10.6</v>
      </c>
      <c r="K190" s="12">
        <v>11.4</v>
      </c>
      <c r="L190" s="12">
        <f>SUM(L191:L200)</f>
        <v>2.1920000000000002</v>
      </c>
      <c r="M190" s="12">
        <f>SUM(M191:M200)</f>
        <v>0.71799999999999997</v>
      </c>
      <c r="N190" s="12">
        <f>SUM(N191:N200)</f>
        <v>0</v>
      </c>
      <c r="O190" s="12">
        <f>SUM(O191:O200)</f>
        <v>2.9099999999999997</v>
      </c>
      <c r="P190" s="13" t="s">
        <v>505</v>
      </c>
      <c r="Q190" s="12"/>
      <c r="R190" s="12"/>
      <c r="S190" s="12"/>
      <c r="T190" s="12"/>
      <c r="U190" s="12"/>
      <c r="V190" s="62">
        <f>O190/K190*100</f>
        <v>25.526315789473681</v>
      </c>
      <c r="W190" s="12">
        <f>SUM(W191:W200)</f>
        <v>6.74</v>
      </c>
      <c r="X190" s="1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55"/>
      <c r="GW190" s="55"/>
      <c r="GX190" s="55"/>
      <c r="GY190" s="55"/>
      <c r="GZ190" s="55"/>
      <c r="HA190" s="55"/>
      <c r="HB190" s="55"/>
      <c r="HC190" s="55"/>
      <c r="HD190" s="55"/>
      <c r="HE190" s="55"/>
      <c r="HF190" s="55"/>
      <c r="HG190" s="55"/>
      <c r="HH190" s="55"/>
      <c r="HI190" s="55"/>
      <c r="HJ190" s="55"/>
      <c r="HK190" s="55"/>
      <c r="HL190" s="55"/>
      <c r="HM190" s="55"/>
      <c r="HN190" s="55"/>
      <c r="HO190" s="55"/>
      <c r="HP190" s="55"/>
      <c r="HQ190" s="55"/>
      <c r="HR190" s="55"/>
      <c r="HS190" s="55"/>
      <c r="HT190" s="55"/>
      <c r="HU190" s="55"/>
      <c r="HV190" s="55"/>
      <c r="HW190" s="55"/>
      <c r="HX190" s="55"/>
      <c r="HY190" s="55"/>
      <c r="HZ190" s="55"/>
      <c r="IA190" s="55"/>
      <c r="IB190" s="55"/>
      <c r="IC190" s="55"/>
      <c r="ID190" s="55"/>
      <c r="IE190" s="55"/>
      <c r="IF190" s="55"/>
      <c r="IG190" s="55"/>
      <c r="IH190" s="55"/>
      <c r="II190" s="55"/>
      <c r="IJ190" s="55"/>
      <c r="IK190" s="55"/>
      <c r="IL190" s="55"/>
      <c r="IM190" s="55"/>
      <c r="IN190" s="55"/>
      <c r="IO190" s="55"/>
      <c r="IP190" s="55"/>
      <c r="IQ190" s="55"/>
      <c r="IR190" s="55"/>
      <c r="IS190" s="55"/>
      <c r="IT190" s="55"/>
      <c r="IU190" s="55"/>
      <c r="IV190" s="55"/>
      <c r="IW190" s="55"/>
      <c r="IX190" s="55"/>
      <c r="IY190" s="55"/>
      <c r="IZ190" s="55"/>
      <c r="JA190" s="55"/>
      <c r="JB190" s="55"/>
    </row>
    <row r="191" spans="1:262" s="16" customFormat="1" ht="61.5" customHeight="1" x14ac:dyDescent="0.25">
      <c r="A191" s="10" t="s">
        <v>26</v>
      </c>
      <c r="B191" s="29" t="s">
        <v>508</v>
      </c>
      <c r="C191" s="12">
        <v>1.6</v>
      </c>
      <c r="D191" s="12">
        <v>1</v>
      </c>
      <c r="E191" s="12"/>
      <c r="F191" s="12">
        <v>35</v>
      </c>
      <c r="G191" s="18" t="s">
        <v>509</v>
      </c>
      <c r="H191" s="12" t="s">
        <v>206</v>
      </c>
      <c r="I191" s="12">
        <v>10</v>
      </c>
      <c r="J191" s="12">
        <v>12.7</v>
      </c>
      <c r="K191" s="12">
        <v>13.6</v>
      </c>
      <c r="L191" s="12">
        <v>0.32</v>
      </c>
      <c r="M191" s="12">
        <v>0.193</v>
      </c>
      <c r="N191" s="12">
        <v>0</v>
      </c>
      <c r="O191" s="14">
        <f>SUM(L191:N191)</f>
        <v>0.51300000000000001</v>
      </c>
      <c r="P191" s="13" t="s">
        <v>617</v>
      </c>
      <c r="Q191" s="14">
        <f>MIN(C191:E191)</f>
        <v>1</v>
      </c>
      <c r="R191" s="12"/>
      <c r="S191" s="12"/>
      <c r="T191" s="12"/>
      <c r="U191" s="14">
        <f t="shared" ref="U191:U199" si="54">((O191-N191)/Q191)*100</f>
        <v>51.300000000000004</v>
      </c>
      <c r="V191" s="62">
        <f t="shared" ref="V191:V197" si="55">O191/K191*100+V192</f>
        <v>22.671622027023783</v>
      </c>
      <c r="W191" s="28">
        <f t="shared" ref="W191:W200" si="56">Q191-(O191-N191)</f>
        <v>0.48699999999999999</v>
      </c>
      <c r="X191" s="1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55"/>
      <c r="EP191" s="55"/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  <c r="GV191" s="55"/>
      <c r="GW191" s="55"/>
      <c r="GX191" s="55"/>
      <c r="GY191" s="55"/>
      <c r="GZ191" s="55"/>
      <c r="HA191" s="55"/>
      <c r="HB191" s="55"/>
      <c r="HC191" s="55"/>
      <c r="HD191" s="55"/>
      <c r="HE191" s="55"/>
      <c r="HF191" s="55"/>
      <c r="HG191" s="55"/>
      <c r="HH191" s="55"/>
      <c r="HI191" s="55"/>
      <c r="HJ191" s="55"/>
      <c r="HK191" s="55"/>
      <c r="HL191" s="55"/>
      <c r="HM191" s="55"/>
      <c r="HN191" s="55"/>
      <c r="HO191" s="55"/>
      <c r="HP191" s="55"/>
      <c r="HQ191" s="55"/>
      <c r="HR191" s="55"/>
      <c r="HS191" s="55"/>
      <c r="HT191" s="55"/>
      <c r="HU191" s="55"/>
      <c r="HV191" s="55"/>
      <c r="HW191" s="55"/>
      <c r="HX191" s="55"/>
      <c r="HY191" s="55"/>
      <c r="HZ191" s="55"/>
      <c r="IA191" s="55"/>
      <c r="IB191" s="55"/>
      <c r="IC191" s="55"/>
      <c r="ID191" s="55"/>
      <c r="IE191" s="55"/>
      <c r="IF191" s="55"/>
      <c r="IG191" s="55"/>
      <c r="IH191" s="55"/>
      <c r="II191" s="55"/>
      <c r="IJ191" s="55"/>
      <c r="IK191" s="55"/>
      <c r="IL191" s="55"/>
      <c r="IM191" s="55"/>
      <c r="IN191" s="55"/>
      <c r="IO191" s="55"/>
      <c r="IP191" s="55"/>
      <c r="IQ191" s="55"/>
      <c r="IR191" s="55"/>
      <c r="IS191" s="55"/>
      <c r="IT191" s="55"/>
      <c r="IU191" s="55"/>
      <c r="IV191" s="55"/>
      <c r="IW191" s="55"/>
      <c r="IX191" s="55"/>
      <c r="IY191" s="55"/>
      <c r="IZ191" s="55"/>
      <c r="JA191" s="55"/>
      <c r="JB191" s="55"/>
    </row>
    <row r="192" spans="1:262" s="16" customFormat="1" ht="78" customHeight="1" x14ac:dyDescent="0.25">
      <c r="A192" s="10" t="s">
        <v>27</v>
      </c>
      <c r="B192" s="29" t="s">
        <v>373</v>
      </c>
      <c r="C192" s="12">
        <v>1.6</v>
      </c>
      <c r="D192" s="12">
        <v>2.5</v>
      </c>
      <c r="E192" s="12"/>
      <c r="F192" s="12">
        <v>35</v>
      </c>
      <c r="G192" s="18" t="s">
        <v>510</v>
      </c>
      <c r="H192" s="12" t="s">
        <v>206</v>
      </c>
      <c r="I192" s="12">
        <v>33.700000000000003</v>
      </c>
      <c r="J192" s="47" t="s">
        <v>207</v>
      </c>
      <c r="K192" s="12">
        <v>13.6</v>
      </c>
      <c r="L192" s="12">
        <v>0.8</v>
      </c>
      <c r="M192" s="12">
        <v>5.3999999999999999E-2</v>
      </c>
      <c r="N192" s="12">
        <v>0</v>
      </c>
      <c r="O192" s="14">
        <f t="shared" ref="O192:O200" si="57">SUM(L192:N192)</f>
        <v>0.85400000000000009</v>
      </c>
      <c r="P192" s="13" t="s">
        <v>511</v>
      </c>
      <c r="Q192" s="14">
        <f t="shared" ref="Q192:Q200" si="58">MIN(C192:E192)</f>
        <v>1.6</v>
      </c>
      <c r="R192" s="12"/>
      <c r="S192" s="12"/>
      <c r="T192" s="12"/>
      <c r="U192" s="14">
        <f t="shared" si="54"/>
        <v>53.375000000000007</v>
      </c>
      <c r="V192" s="62">
        <f t="shared" si="55"/>
        <v>18.89956320349437</v>
      </c>
      <c r="W192" s="28">
        <f t="shared" si="56"/>
        <v>0.746</v>
      </c>
      <c r="X192" s="1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55"/>
      <c r="EP192" s="55"/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  <c r="GV192" s="55"/>
      <c r="GW192" s="55"/>
      <c r="GX192" s="55"/>
      <c r="GY192" s="55"/>
      <c r="GZ192" s="55"/>
      <c r="HA192" s="55"/>
      <c r="HB192" s="55"/>
      <c r="HC192" s="55"/>
      <c r="HD192" s="55"/>
      <c r="HE192" s="55"/>
      <c r="HF192" s="55"/>
      <c r="HG192" s="55"/>
      <c r="HH192" s="55"/>
      <c r="HI192" s="55"/>
      <c r="HJ192" s="55"/>
      <c r="HK192" s="55"/>
      <c r="HL192" s="55"/>
      <c r="HM192" s="55"/>
      <c r="HN192" s="55"/>
      <c r="HO192" s="55"/>
      <c r="HP192" s="55"/>
      <c r="HQ192" s="55"/>
      <c r="HR192" s="55"/>
      <c r="HS192" s="55"/>
      <c r="HT192" s="55"/>
      <c r="HU192" s="55"/>
      <c r="HV192" s="55"/>
      <c r="HW192" s="55"/>
      <c r="HX192" s="55"/>
      <c r="HY192" s="55"/>
      <c r="HZ192" s="55"/>
      <c r="IA192" s="55"/>
      <c r="IB192" s="55"/>
      <c r="IC192" s="55"/>
      <c r="ID192" s="55"/>
      <c r="IE192" s="55"/>
      <c r="IF192" s="55"/>
      <c r="IG192" s="55"/>
      <c r="IH192" s="55"/>
      <c r="II192" s="55"/>
      <c r="IJ192" s="55"/>
      <c r="IK192" s="55"/>
      <c r="IL192" s="55"/>
      <c r="IM192" s="55"/>
      <c r="IN192" s="55"/>
      <c r="IO192" s="55"/>
      <c r="IP192" s="55"/>
      <c r="IQ192" s="55"/>
      <c r="IR192" s="55"/>
      <c r="IS192" s="55"/>
      <c r="IT192" s="55"/>
      <c r="IU192" s="55"/>
      <c r="IV192" s="55"/>
      <c r="IW192" s="55"/>
      <c r="IX192" s="55"/>
      <c r="IY192" s="55"/>
      <c r="IZ192" s="55"/>
      <c r="JA192" s="55"/>
      <c r="JB192" s="55"/>
    </row>
    <row r="193" spans="1:262" s="16" customFormat="1" ht="48.75" customHeight="1" x14ac:dyDescent="0.25">
      <c r="A193" s="10" t="s">
        <v>28</v>
      </c>
      <c r="B193" s="29" t="s">
        <v>374</v>
      </c>
      <c r="C193" s="12"/>
      <c r="D193" s="12">
        <v>1</v>
      </c>
      <c r="E193" s="12"/>
      <c r="F193" s="12">
        <v>35</v>
      </c>
      <c r="G193" s="18" t="s">
        <v>375</v>
      </c>
      <c r="H193" s="12" t="s">
        <v>206</v>
      </c>
      <c r="I193" s="12">
        <v>18.3</v>
      </c>
      <c r="J193" s="12">
        <v>12.7</v>
      </c>
      <c r="K193" s="12">
        <v>13.6</v>
      </c>
      <c r="L193" s="12">
        <v>0.02</v>
      </c>
      <c r="M193" s="12">
        <v>0</v>
      </c>
      <c r="N193" s="12">
        <v>0</v>
      </c>
      <c r="O193" s="14">
        <f t="shared" si="57"/>
        <v>0.02</v>
      </c>
      <c r="P193" s="13" t="s">
        <v>618</v>
      </c>
      <c r="Q193" s="14">
        <f t="shared" si="58"/>
        <v>1</v>
      </c>
      <c r="R193" s="12"/>
      <c r="S193" s="12"/>
      <c r="T193" s="12"/>
      <c r="U193" s="14">
        <f t="shared" si="54"/>
        <v>2</v>
      </c>
      <c r="V193" s="62">
        <f t="shared" si="55"/>
        <v>12.620151438788488</v>
      </c>
      <c r="W193" s="28">
        <f t="shared" si="56"/>
        <v>0.98</v>
      </c>
      <c r="X193" s="1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  <c r="EG193" s="55"/>
      <c r="EH193" s="55"/>
      <c r="EI193" s="55"/>
      <c r="EJ193" s="55"/>
      <c r="EK193" s="55"/>
      <c r="EL193" s="55"/>
      <c r="EM193" s="55"/>
      <c r="EN193" s="55"/>
      <c r="EO193" s="55"/>
      <c r="EP193" s="55"/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  <c r="GV193" s="55"/>
      <c r="GW193" s="55"/>
      <c r="GX193" s="55"/>
      <c r="GY193" s="55"/>
      <c r="GZ193" s="55"/>
      <c r="HA193" s="55"/>
      <c r="HB193" s="55"/>
      <c r="HC193" s="55"/>
      <c r="HD193" s="55"/>
      <c r="HE193" s="55"/>
      <c r="HF193" s="55"/>
      <c r="HG193" s="55"/>
      <c r="HH193" s="55"/>
      <c r="HI193" s="55"/>
      <c r="HJ193" s="55"/>
      <c r="HK193" s="55"/>
      <c r="HL193" s="55"/>
      <c r="HM193" s="55"/>
      <c r="HN193" s="55"/>
      <c r="HO193" s="55"/>
      <c r="HP193" s="55"/>
      <c r="HQ193" s="55"/>
      <c r="HR193" s="55"/>
      <c r="HS193" s="55"/>
      <c r="HT193" s="55"/>
      <c r="HU193" s="55"/>
      <c r="HV193" s="55"/>
      <c r="HW193" s="55"/>
      <c r="HX193" s="55"/>
      <c r="HY193" s="55"/>
      <c r="HZ193" s="55"/>
      <c r="IA193" s="55"/>
      <c r="IB193" s="55"/>
      <c r="IC193" s="55"/>
      <c r="ID193" s="55"/>
      <c r="IE193" s="55"/>
      <c r="IF193" s="55"/>
      <c r="IG193" s="55"/>
      <c r="IH193" s="55"/>
      <c r="II193" s="55"/>
      <c r="IJ193" s="55"/>
      <c r="IK193" s="55"/>
      <c r="IL193" s="55"/>
      <c r="IM193" s="55"/>
      <c r="IN193" s="55"/>
      <c r="IO193" s="55"/>
      <c r="IP193" s="55"/>
      <c r="IQ193" s="55"/>
      <c r="IR193" s="55"/>
      <c r="IS193" s="55"/>
      <c r="IT193" s="55"/>
      <c r="IU193" s="55"/>
      <c r="IV193" s="55"/>
      <c r="IW193" s="55"/>
      <c r="IX193" s="55"/>
      <c r="IY193" s="55"/>
      <c r="IZ193" s="55"/>
      <c r="JA193" s="55"/>
      <c r="JB193" s="55"/>
    </row>
    <row r="194" spans="1:262" s="16" customFormat="1" ht="105" customHeight="1" x14ac:dyDescent="0.25">
      <c r="A194" s="10" t="s">
        <v>49</v>
      </c>
      <c r="B194" s="29" t="s">
        <v>376</v>
      </c>
      <c r="C194" s="12">
        <v>1</v>
      </c>
      <c r="D194" s="12">
        <v>2.5</v>
      </c>
      <c r="E194" s="12"/>
      <c r="F194" s="12">
        <v>35</v>
      </c>
      <c r="G194" s="18" t="s">
        <v>377</v>
      </c>
      <c r="H194" s="12" t="s">
        <v>61</v>
      </c>
      <c r="I194" s="12">
        <v>26.7</v>
      </c>
      <c r="J194" s="12">
        <v>16</v>
      </c>
      <c r="K194" s="12">
        <v>17.2</v>
      </c>
      <c r="L194" s="12">
        <v>0.18</v>
      </c>
      <c r="M194" s="12">
        <v>0.10299999999999999</v>
      </c>
      <c r="N194" s="12">
        <v>0</v>
      </c>
      <c r="O194" s="14">
        <f t="shared" si="57"/>
        <v>0.28299999999999997</v>
      </c>
      <c r="P194" s="13" t="s">
        <v>512</v>
      </c>
      <c r="Q194" s="14">
        <f t="shared" si="58"/>
        <v>1</v>
      </c>
      <c r="R194" s="12"/>
      <c r="S194" s="12"/>
      <c r="T194" s="12"/>
      <c r="U194" s="14">
        <f t="shared" si="54"/>
        <v>28.299999999999997</v>
      </c>
      <c r="V194" s="62">
        <f t="shared" si="55"/>
        <v>12.473092615259077</v>
      </c>
      <c r="W194" s="28">
        <f t="shared" si="56"/>
        <v>0.71700000000000008</v>
      </c>
      <c r="X194" s="1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  <c r="HG194" s="55"/>
      <c r="HH194" s="55"/>
      <c r="HI194" s="55"/>
      <c r="HJ194" s="55"/>
      <c r="HK194" s="55"/>
      <c r="HL194" s="55"/>
      <c r="HM194" s="55"/>
      <c r="HN194" s="55"/>
      <c r="HO194" s="55"/>
      <c r="HP194" s="55"/>
      <c r="HQ194" s="55"/>
      <c r="HR194" s="55"/>
      <c r="HS194" s="55"/>
      <c r="HT194" s="55"/>
      <c r="HU194" s="55"/>
      <c r="HV194" s="55"/>
      <c r="HW194" s="55"/>
      <c r="HX194" s="55"/>
      <c r="HY194" s="55"/>
      <c r="HZ194" s="55"/>
      <c r="IA194" s="55"/>
      <c r="IB194" s="55"/>
      <c r="IC194" s="55"/>
      <c r="ID194" s="55"/>
      <c r="IE194" s="55"/>
      <c r="IF194" s="55"/>
      <c r="IG194" s="55"/>
      <c r="IH194" s="55"/>
      <c r="II194" s="55"/>
      <c r="IJ194" s="55"/>
      <c r="IK194" s="55"/>
      <c r="IL194" s="55"/>
      <c r="IM194" s="55"/>
      <c r="IN194" s="55"/>
      <c r="IO194" s="55"/>
      <c r="IP194" s="55"/>
      <c r="IQ194" s="55"/>
      <c r="IR194" s="55"/>
      <c r="IS194" s="55"/>
      <c r="IT194" s="55"/>
      <c r="IU194" s="55"/>
      <c r="IV194" s="55"/>
      <c r="IW194" s="55"/>
      <c r="IX194" s="55"/>
      <c r="IY194" s="55"/>
      <c r="IZ194" s="55"/>
      <c r="JA194" s="55"/>
      <c r="JB194" s="55"/>
    </row>
    <row r="195" spans="1:262" s="16" customFormat="1" ht="136.5" customHeight="1" x14ac:dyDescent="0.25">
      <c r="A195" s="10" t="s">
        <v>68</v>
      </c>
      <c r="B195" s="29" t="s">
        <v>378</v>
      </c>
      <c r="C195" s="12">
        <v>1.6</v>
      </c>
      <c r="D195" s="12">
        <v>1.6</v>
      </c>
      <c r="E195" s="12"/>
      <c r="F195" s="12">
        <v>35</v>
      </c>
      <c r="G195" s="18" t="s">
        <v>379</v>
      </c>
      <c r="H195" s="12" t="s">
        <v>387</v>
      </c>
      <c r="I195" s="47" t="s">
        <v>388</v>
      </c>
      <c r="J195" s="12">
        <v>10.6</v>
      </c>
      <c r="K195" s="12">
        <v>11.4</v>
      </c>
      <c r="L195" s="12">
        <v>0.4</v>
      </c>
      <c r="M195" s="12">
        <v>0.13500000000000001</v>
      </c>
      <c r="N195" s="12">
        <v>0</v>
      </c>
      <c r="O195" s="14">
        <f t="shared" si="57"/>
        <v>0.53500000000000003</v>
      </c>
      <c r="P195" s="13" t="s">
        <v>513</v>
      </c>
      <c r="Q195" s="14">
        <f t="shared" si="58"/>
        <v>1.6</v>
      </c>
      <c r="R195" s="12"/>
      <c r="S195" s="12"/>
      <c r="T195" s="12"/>
      <c r="U195" s="62">
        <f t="shared" si="54"/>
        <v>33.4375</v>
      </c>
      <c r="V195" s="62">
        <f>O195/K195*100+V196</f>
        <v>10.827743778049776</v>
      </c>
      <c r="W195" s="28">
        <f t="shared" si="56"/>
        <v>1.0649999999999999</v>
      </c>
      <c r="X195" s="1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55"/>
      <c r="DE195" s="55"/>
      <c r="DF195" s="55"/>
      <c r="DG195" s="55"/>
      <c r="DH195" s="55"/>
      <c r="DI195" s="55"/>
      <c r="DJ195" s="55"/>
      <c r="DK195" s="55"/>
      <c r="DL195" s="55"/>
      <c r="DM195" s="55"/>
      <c r="DN195" s="55"/>
      <c r="DO195" s="55"/>
      <c r="DP195" s="55"/>
      <c r="DQ195" s="55"/>
      <c r="DR195" s="55"/>
      <c r="DS195" s="55"/>
      <c r="DT195" s="55"/>
      <c r="DU195" s="55"/>
      <c r="DV195" s="55"/>
      <c r="DW195" s="55"/>
      <c r="DX195" s="55"/>
      <c r="DY195" s="55"/>
      <c r="DZ195" s="55"/>
      <c r="EA195" s="55"/>
      <c r="EB195" s="55"/>
      <c r="EC195" s="55"/>
      <c r="ED195" s="55"/>
      <c r="EE195" s="55"/>
      <c r="EF195" s="55"/>
      <c r="EG195" s="55"/>
      <c r="EH195" s="55"/>
      <c r="EI195" s="55"/>
      <c r="EJ195" s="55"/>
      <c r="EK195" s="55"/>
      <c r="EL195" s="55"/>
      <c r="EM195" s="55"/>
      <c r="EN195" s="55"/>
      <c r="EO195" s="55"/>
      <c r="EP195" s="55"/>
      <c r="EQ195" s="55"/>
      <c r="ER195" s="55"/>
      <c r="ES195" s="55"/>
      <c r="ET195" s="55"/>
      <c r="EU195" s="55"/>
      <c r="EV195" s="55"/>
      <c r="EW195" s="55"/>
      <c r="EX195" s="55"/>
      <c r="EY195" s="55"/>
      <c r="EZ195" s="55"/>
      <c r="FA195" s="55"/>
      <c r="FB195" s="55"/>
      <c r="FC195" s="55"/>
      <c r="FD195" s="55"/>
      <c r="FE195" s="55"/>
      <c r="FF195" s="55"/>
      <c r="FG195" s="55"/>
      <c r="FH195" s="55"/>
      <c r="FI195" s="55"/>
      <c r="FJ195" s="55"/>
      <c r="FK195" s="55"/>
      <c r="FL195" s="55"/>
      <c r="FM195" s="55"/>
      <c r="FN195" s="55"/>
      <c r="FO195" s="55"/>
      <c r="FP195" s="55"/>
      <c r="FQ195" s="55"/>
      <c r="FR195" s="55"/>
      <c r="FS195" s="55"/>
      <c r="FT195" s="55"/>
      <c r="FU195" s="55"/>
      <c r="FV195" s="55"/>
      <c r="FW195" s="55"/>
      <c r="FX195" s="55"/>
      <c r="FY195" s="55"/>
      <c r="FZ195" s="55"/>
      <c r="GA195" s="55"/>
      <c r="GB195" s="55"/>
      <c r="GC195" s="55"/>
      <c r="GD195" s="55"/>
      <c r="GE195" s="55"/>
      <c r="GF195" s="55"/>
      <c r="GG195" s="55"/>
      <c r="GH195" s="55"/>
      <c r="GI195" s="55"/>
      <c r="GJ195" s="55"/>
      <c r="GK195" s="55"/>
      <c r="GL195" s="55"/>
      <c r="GM195" s="55"/>
      <c r="GN195" s="55"/>
      <c r="GO195" s="55"/>
      <c r="GP195" s="55"/>
      <c r="GQ195" s="55"/>
      <c r="GR195" s="55"/>
      <c r="GS195" s="55"/>
      <c r="GT195" s="55"/>
      <c r="GU195" s="55"/>
      <c r="GV195" s="55"/>
      <c r="GW195" s="55"/>
      <c r="GX195" s="55"/>
      <c r="GY195" s="55"/>
      <c r="GZ195" s="55"/>
      <c r="HA195" s="55"/>
      <c r="HB195" s="55"/>
      <c r="HC195" s="55"/>
      <c r="HD195" s="55"/>
      <c r="HE195" s="55"/>
      <c r="HF195" s="55"/>
      <c r="HG195" s="55"/>
      <c r="HH195" s="55"/>
      <c r="HI195" s="55"/>
      <c r="HJ195" s="55"/>
      <c r="HK195" s="55"/>
      <c r="HL195" s="55"/>
      <c r="HM195" s="55"/>
      <c r="HN195" s="55"/>
      <c r="HO195" s="55"/>
      <c r="HP195" s="55"/>
      <c r="HQ195" s="55"/>
      <c r="HR195" s="55"/>
      <c r="HS195" s="55"/>
      <c r="HT195" s="55"/>
      <c r="HU195" s="55"/>
      <c r="HV195" s="55"/>
      <c r="HW195" s="55"/>
      <c r="HX195" s="55"/>
      <c r="HY195" s="55"/>
      <c r="HZ195" s="55"/>
      <c r="IA195" s="55"/>
      <c r="IB195" s="55"/>
      <c r="IC195" s="55"/>
      <c r="ID195" s="55"/>
      <c r="IE195" s="55"/>
      <c r="IF195" s="55"/>
      <c r="IG195" s="55"/>
      <c r="IH195" s="55"/>
      <c r="II195" s="55"/>
      <c r="IJ195" s="55"/>
      <c r="IK195" s="55"/>
      <c r="IL195" s="55"/>
      <c r="IM195" s="55"/>
      <c r="IN195" s="55"/>
      <c r="IO195" s="55"/>
      <c r="IP195" s="55"/>
      <c r="IQ195" s="55"/>
      <c r="IR195" s="55"/>
      <c r="IS195" s="55"/>
      <c r="IT195" s="55"/>
      <c r="IU195" s="55"/>
      <c r="IV195" s="55"/>
      <c r="IW195" s="55"/>
      <c r="IX195" s="55"/>
      <c r="IY195" s="55"/>
      <c r="IZ195" s="55"/>
      <c r="JA195" s="55"/>
      <c r="JB195" s="55"/>
    </row>
    <row r="196" spans="1:262" s="16" customFormat="1" ht="72" customHeight="1" x14ac:dyDescent="0.25">
      <c r="A196" s="10" t="s">
        <v>85</v>
      </c>
      <c r="B196" s="29" t="s">
        <v>550</v>
      </c>
      <c r="C196" s="12" t="s">
        <v>551</v>
      </c>
      <c r="D196" s="12"/>
      <c r="E196" s="12"/>
      <c r="F196" s="12">
        <v>35</v>
      </c>
      <c r="G196" s="12" t="s">
        <v>385</v>
      </c>
      <c r="H196" s="12" t="s">
        <v>165</v>
      </c>
      <c r="I196" s="47" t="s">
        <v>386</v>
      </c>
      <c r="J196" s="12">
        <v>10.6</v>
      </c>
      <c r="K196" s="12">
        <v>11.4</v>
      </c>
      <c r="L196" s="12">
        <v>0</v>
      </c>
      <c r="M196" s="12"/>
      <c r="N196" s="12"/>
      <c r="O196" s="14">
        <f t="shared" si="57"/>
        <v>0</v>
      </c>
      <c r="P196" s="12" t="s">
        <v>165</v>
      </c>
      <c r="Q196" s="14">
        <f t="shared" si="58"/>
        <v>0</v>
      </c>
      <c r="R196" s="12"/>
      <c r="S196" s="12"/>
      <c r="T196" s="12"/>
      <c r="U196" s="14"/>
      <c r="V196" s="62">
        <f>O196/K196*100+V197</f>
        <v>6.1347613219094246</v>
      </c>
      <c r="W196" s="28">
        <f t="shared" si="56"/>
        <v>0</v>
      </c>
      <c r="X196" s="1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55"/>
      <c r="DE196" s="55"/>
      <c r="DF196" s="55"/>
      <c r="DG196" s="55"/>
      <c r="DH196" s="55"/>
      <c r="DI196" s="55"/>
      <c r="DJ196" s="55"/>
      <c r="DK196" s="55"/>
      <c r="DL196" s="55"/>
      <c r="DM196" s="55"/>
      <c r="DN196" s="55"/>
      <c r="DO196" s="55"/>
      <c r="DP196" s="55"/>
      <c r="DQ196" s="55"/>
      <c r="DR196" s="55"/>
      <c r="DS196" s="55"/>
      <c r="DT196" s="55"/>
      <c r="DU196" s="55"/>
      <c r="DV196" s="55"/>
      <c r="DW196" s="55"/>
      <c r="DX196" s="55"/>
      <c r="DY196" s="55"/>
      <c r="DZ196" s="55"/>
      <c r="EA196" s="55"/>
      <c r="EB196" s="55"/>
      <c r="EC196" s="55"/>
      <c r="ED196" s="55"/>
      <c r="EE196" s="55"/>
      <c r="EF196" s="55"/>
      <c r="EG196" s="55"/>
      <c r="EH196" s="55"/>
      <c r="EI196" s="55"/>
      <c r="EJ196" s="55"/>
      <c r="EK196" s="55"/>
      <c r="EL196" s="55"/>
      <c r="EM196" s="55"/>
      <c r="EN196" s="55"/>
      <c r="EO196" s="55"/>
      <c r="EP196" s="55"/>
      <c r="EQ196" s="55"/>
      <c r="ER196" s="55"/>
      <c r="ES196" s="55"/>
      <c r="ET196" s="55"/>
      <c r="EU196" s="55"/>
      <c r="EV196" s="55"/>
      <c r="EW196" s="55"/>
      <c r="EX196" s="55"/>
      <c r="EY196" s="55"/>
      <c r="EZ196" s="55"/>
      <c r="FA196" s="55"/>
      <c r="FB196" s="55"/>
      <c r="FC196" s="55"/>
      <c r="FD196" s="55"/>
      <c r="FE196" s="55"/>
      <c r="FF196" s="55"/>
      <c r="FG196" s="55"/>
      <c r="FH196" s="55"/>
      <c r="FI196" s="55"/>
      <c r="FJ196" s="55"/>
      <c r="FK196" s="55"/>
      <c r="FL196" s="55"/>
      <c r="FM196" s="55"/>
      <c r="FN196" s="55"/>
      <c r="FO196" s="55"/>
      <c r="FP196" s="55"/>
      <c r="FQ196" s="55"/>
      <c r="FR196" s="55"/>
      <c r="FS196" s="55"/>
      <c r="FT196" s="55"/>
      <c r="FU196" s="55"/>
      <c r="FV196" s="55"/>
      <c r="FW196" s="55"/>
      <c r="FX196" s="55"/>
      <c r="FY196" s="55"/>
      <c r="FZ196" s="55"/>
      <c r="GA196" s="55"/>
      <c r="GB196" s="55"/>
      <c r="GC196" s="55"/>
      <c r="GD196" s="55"/>
      <c r="GE196" s="55"/>
      <c r="GF196" s="55"/>
      <c r="GG196" s="55"/>
      <c r="GH196" s="55"/>
      <c r="GI196" s="55"/>
      <c r="GJ196" s="55"/>
      <c r="GK196" s="55"/>
      <c r="GL196" s="55"/>
      <c r="GM196" s="55"/>
      <c r="GN196" s="55"/>
      <c r="GO196" s="55"/>
      <c r="GP196" s="55"/>
      <c r="GQ196" s="55"/>
      <c r="GR196" s="55"/>
      <c r="GS196" s="55"/>
      <c r="GT196" s="55"/>
      <c r="GU196" s="55"/>
      <c r="GV196" s="55"/>
      <c r="GW196" s="55"/>
      <c r="GX196" s="55"/>
      <c r="GY196" s="55"/>
      <c r="GZ196" s="55"/>
      <c r="HA196" s="55"/>
      <c r="HB196" s="55"/>
      <c r="HC196" s="55"/>
      <c r="HD196" s="55"/>
      <c r="HE196" s="55"/>
      <c r="HF196" s="55"/>
      <c r="HG196" s="55"/>
      <c r="HH196" s="55"/>
      <c r="HI196" s="55"/>
      <c r="HJ196" s="55"/>
      <c r="HK196" s="55"/>
      <c r="HL196" s="55"/>
      <c r="HM196" s="55"/>
      <c r="HN196" s="55"/>
      <c r="HO196" s="55"/>
      <c r="HP196" s="55"/>
      <c r="HQ196" s="55"/>
      <c r="HR196" s="55"/>
      <c r="HS196" s="55"/>
      <c r="HT196" s="55"/>
      <c r="HU196" s="55"/>
      <c r="HV196" s="55"/>
      <c r="HW196" s="55"/>
      <c r="HX196" s="55"/>
      <c r="HY196" s="55"/>
      <c r="HZ196" s="55"/>
      <c r="IA196" s="55"/>
      <c r="IB196" s="55"/>
      <c r="IC196" s="55"/>
      <c r="ID196" s="55"/>
      <c r="IE196" s="55"/>
      <c r="IF196" s="55"/>
      <c r="IG196" s="55"/>
      <c r="IH196" s="55"/>
      <c r="II196" s="55"/>
      <c r="IJ196" s="55"/>
      <c r="IK196" s="55"/>
      <c r="IL196" s="55"/>
      <c r="IM196" s="55"/>
      <c r="IN196" s="55"/>
      <c r="IO196" s="55"/>
      <c r="IP196" s="55"/>
      <c r="IQ196" s="55"/>
      <c r="IR196" s="55"/>
      <c r="IS196" s="55"/>
      <c r="IT196" s="55"/>
      <c r="IU196" s="55"/>
      <c r="IV196" s="55"/>
      <c r="IW196" s="55"/>
      <c r="IX196" s="55"/>
      <c r="IY196" s="55"/>
      <c r="IZ196" s="55"/>
      <c r="JA196" s="55"/>
      <c r="JB196" s="55"/>
    </row>
    <row r="197" spans="1:262" s="16" customFormat="1" ht="138" customHeight="1" x14ac:dyDescent="0.25">
      <c r="A197" s="10" t="s">
        <v>86</v>
      </c>
      <c r="B197" s="29" t="s">
        <v>380</v>
      </c>
      <c r="C197" s="12">
        <v>1.6</v>
      </c>
      <c r="D197" s="12">
        <v>1.6</v>
      </c>
      <c r="E197" s="12"/>
      <c r="F197" s="12">
        <v>35</v>
      </c>
      <c r="G197" s="18" t="s">
        <v>381</v>
      </c>
      <c r="H197" s="12" t="s">
        <v>389</v>
      </c>
      <c r="I197" s="12" t="s">
        <v>390</v>
      </c>
      <c r="J197" s="12">
        <v>10.6</v>
      </c>
      <c r="K197" s="12">
        <v>11.4</v>
      </c>
      <c r="L197" s="12">
        <v>0.16</v>
      </c>
      <c r="M197" s="12">
        <v>3.1E-2</v>
      </c>
      <c r="N197" s="12">
        <v>0</v>
      </c>
      <c r="O197" s="14">
        <f t="shared" si="57"/>
        <v>0.191</v>
      </c>
      <c r="P197" s="13" t="s">
        <v>514</v>
      </c>
      <c r="Q197" s="14">
        <f t="shared" si="58"/>
        <v>1.6</v>
      </c>
      <c r="R197" s="12"/>
      <c r="S197" s="12"/>
      <c r="T197" s="12"/>
      <c r="U197" s="62">
        <f t="shared" si="54"/>
        <v>11.9375</v>
      </c>
      <c r="V197" s="62">
        <f t="shared" si="55"/>
        <v>6.1347613219094246</v>
      </c>
      <c r="W197" s="28">
        <f t="shared" si="56"/>
        <v>1.409</v>
      </c>
      <c r="X197" s="1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55"/>
      <c r="DE197" s="55"/>
      <c r="DF197" s="55"/>
      <c r="DG197" s="55"/>
      <c r="DH197" s="55"/>
      <c r="DI197" s="55"/>
      <c r="DJ197" s="55"/>
      <c r="DK197" s="55"/>
      <c r="DL197" s="55"/>
      <c r="DM197" s="55"/>
      <c r="DN197" s="55"/>
      <c r="DO197" s="55"/>
      <c r="DP197" s="55"/>
      <c r="DQ197" s="55"/>
      <c r="DR197" s="55"/>
      <c r="DS197" s="55"/>
      <c r="DT197" s="55"/>
      <c r="DU197" s="55"/>
      <c r="DV197" s="55"/>
      <c r="DW197" s="55"/>
      <c r="DX197" s="55"/>
      <c r="DY197" s="55"/>
      <c r="DZ197" s="55"/>
      <c r="EA197" s="55"/>
      <c r="EB197" s="55"/>
      <c r="EC197" s="55"/>
      <c r="ED197" s="55"/>
      <c r="EE197" s="55"/>
      <c r="EF197" s="55"/>
      <c r="EG197" s="55"/>
      <c r="EH197" s="55"/>
      <c r="EI197" s="55"/>
      <c r="EJ197" s="55"/>
      <c r="EK197" s="55"/>
      <c r="EL197" s="55"/>
      <c r="EM197" s="55"/>
      <c r="EN197" s="55"/>
      <c r="EO197" s="55"/>
      <c r="EP197" s="55"/>
      <c r="EQ197" s="55"/>
      <c r="ER197" s="55"/>
      <c r="ES197" s="55"/>
      <c r="ET197" s="55"/>
      <c r="EU197" s="55"/>
      <c r="EV197" s="55"/>
      <c r="EW197" s="55"/>
      <c r="EX197" s="55"/>
      <c r="EY197" s="55"/>
      <c r="EZ197" s="55"/>
      <c r="FA197" s="55"/>
      <c r="FB197" s="55"/>
      <c r="FC197" s="55"/>
      <c r="FD197" s="55"/>
      <c r="FE197" s="55"/>
      <c r="FF197" s="55"/>
      <c r="FG197" s="55"/>
      <c r="FH197" s="55"/>
      <c r="FI197" s="55"/>
      <c r="FJ197" s="55"/>
      <c r="FK197" s="55"/>
      <c r="FL197" s="55"/>
      <c r="FM197" s="55"/>
      <c r="FN197" s="55"/>
      <c r="FO197" s="55"/>
      <c r="FP197" s="55"/>
      <c r="FQ197" s="55"/>
      <c r="FR197" s="55"/>
      <c r="FS197" s="55"/>
      <c r="FT197" s="55"/>
      <c r="FU197" s="55"/>
      <c r="FV197" s="55"/>
      <c r="FW197" s="55"/>
      <c r="FX197" s="55"/>
      <c r="FY197" s="55"/>
      <c r="FZ197" s="55"/>
      <c r="GA197" s="55"/>
      <c r="GB197" s="55"/>
      <c r="GC197" s="55"/>
      <c r="GD197" s="55"/>
      <c r="GE197" s="55"/>
      <c r="GF197" s="55"/>
      <c r="GG197" s="55"/>
      <c r="GH197" s="55"/>
      <c r="GI197" s="55"/>
      <c r="GJ197" s="55"/>
      <c r="GK197" s="55"/>
      <c r="GL197" s="55"/>
      <c r="GM197" s="55"/>
      <c r="GN197" s="55"/>
      <c r="GO197" s="55"/>
      <c r="GP197" s="55"/>
      <c r="GQ197" s="55"/>
      <c r="GR197" s="55"/>
      <c r="GS197" s="55"/>
      <c r="GT197" s="55"/>
      <c r="GU197" s="55"/>
      <c r="GV197" s="55"/>
      <c r="GW197" s="55"/>
      <c r="GX197" s="55"/>
      <c r="GY197" s="55"/>
      <c r="GZ197" s="55"/>
      <c r="HA197" s="55"/>
      <c r="HB197" s="55"/>
      <c r="HC197" s="55"/>
      <c r="HD197" s="55"/>
      <c r="HE197" s="55"/>
      <c r="HF197" s="55"/>
      <c r="HG197" s="55"/>
      <c r="HH197" s="55"/>
      <c r="HI197" s="55"/>
      <c r="HJ197" s="55"/>
      <c r="HK197" s="55"/>
      <c r="HL197" s="55"/>
      <c r="HM197" s="55"/>
      <c r="HN197" s="55"/>
      <c r="HO197" s="55"/>
      <c r="HP197" s="55"/>
      <c r="HQ197" s="55"/>
      <c r="HR197" s="55"/>
      <c r="HS197" s="55"/>
      <c r="HT197" s="55"/>
      <c r="HU197" s="55"/>
      <c r="HV197" s="55"/>
      <c r="HW197" s="55"/>
      <c r="HX197" s="55"/>
      <c r="HY197" s="55"/>
      <c r="HZ197" s="55"/>
      <c r="IA197" s="55"/>
      <c r="IB197" s="55"/>
      <c r="IC197" s="55"/>
      <c r="ID197" s="55"/>
      <c r="IE197" s="55"/>
      <c r="IF197" s="55"/>
      <c r="IG197" s="55"/>
      <c r="IH197" s="55"/>
      <c r="II197" s="55"/>
      <c r="IJ197" s="55"/>
      <c r="IK197" s="55"/>
      <c r="IL197" s="55"/>
      <c r="IM197" s="55"/>
      <c r="IN197" s="55"/>
      <c r="IO197" s="55"/>
      <c r="IP197" s="55"/>
      <c r="IQ197" s="55"/>
      <c r="IR197" s="55"/>
      <c r="IS197" s="55"/>
      <c r="IT197" s="55"/>
      <c r="IU197" s="55"/>
      <c r="IV197" s="55"/>
      <c r="IW197" s="55"/>
      <c r="IX197" s="55"/>
      <c r="IY197" s="55"/>
      <c r="IZ197" s="55"/>
      <c r="JA197" s="55"/>
      <c r="JB197" s="55"/>
    </row>
    <row r="198" spans="1:262" s="16" customFormat="1" ht="125.25" customHeight="1" x14ac:dyDescent="0.25">
      <c r="A198" s="10" t="s">
        <v>208</v>
      </c>
      <c r="B198" s="29" t="s">
        <v>322</v>
      </c>
      <c r="C198" s="12">
        <v>4</v>
      </c>
      <c r="D198" s="12">
        <v>1.6</v>
      </c>
      <c r="E198" s="12"/>
      <c r="F198" s="14">
        <v>35</v>
      </c>
      <c r="G198" s="18" t="s">
        <v>382</v>
      </c>
      <c r="H198" s="12" t="s">
        <v>389</v>
      </c>
      <c r="I198" s="12" t="s">
        <v>391</v>
      </c>
      <c r="J198" s="14">
        <v>10.6</v>
      </c>
      <c r="K198" s="14">
        <v>11.4</v>
      </c>
      <c r="L198" s="14">
        <v>0.3</v>
      </c>
      <c r="M198" s="14">
        <v>0.20200000000000001</v>
      </c>
      <c r="N198" s="14">
        <v>0</v>
      </c>
      <c r="O198" s="14">
        <f t="shared" si="57"/>
        <v>0.502</v>
      </c>
      <c r="P198" s="13" t="s">
        <v>486</v>
      </c>
      <c r="Q198" s="14">
        <f t="shared" si="58"/>
        <v>1.6</v>
      </c>
      <c r="R198" s="14"/>
      <c r="S198" s="14"/>
      <c r="T198" s="14"/>
      <c r="U198" s="14">
        <f t="shared" si="54"/>
        <v>31.374999999999996</v>
      </c>
      <c r="V198" s="62">
        <f>O198/K198*100+V199</f>
        <v>4.4593227254181969</v>
      </c>
      <c r="W198" s="28">
        <f t="shared" si="56"/>
        <v>1.0980000000000001</v>
      </c>
      <c r="X198" s="1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55"/>
      <c r="DE198" s="55"/>
      <c r="DF198" s="55"/>
      <c r="DG198" s="55"/>
      <c r="DH198" s="55"/>
      <c r="DI198" s="55"/>
      <c r="DJ198" s="55"/>
      <c r="DK198" s="55"/>
      <c r="DL198" s="55"/>
      <c r="DM198" s="55"/>
      <c r="DN198" s="55"/>
      <c r="DO198" s="55"/>
      <c r="DP198" s="55"/>
      <c r="DQ198" s="55"/>
      <c r="DR198" s="55"/>
      <c r="DS198" s="55"/>
      <c r="DT198" s="55"/>
      <c r="DU198" s="55"/>
      <c r="DV198" s="55"/>
      <c r="DW198" s="55"/>
      <c r="DX198" s="55"/>
      <c r="DY198" s="55"/>
      <c r="DZ198" s="55"/>
      <c r="EA198" s="55"/>
      <c r="EB198" s="55"/>
      <c r="EC198" s="55"/>
      <c r="ED198" s="55"/>
      <c r="EE198" s="55"/>
      <c r="EF198" s="55"/>
      <c r="EG198" s="55"/>
      <c r="EH198" s="55"/>
      <c r="EI198" s="55"/>
      <c r="EJ198" s="55"/>
      <c r="EK198" s="55"/>
      <c r="EL198" s="55"/>
      <c r="EM198" s="55"/>
      <c r="EN198" s="55"/>
      <c r="EO198" s="55"/>
      <c r="EP198" s="55"/>
      <c r="EQ198" s="55"/>
      <c r="ER198" s="55"/>
      <c r="ES198" s="55"/>
      <c r="ET198" s="55"/>
      <c r="EU198" s="55"/>
      <c r="EV198" s="55"/>
      <c r="EW198" s="55"/>
      <c r="EX198" s="55"/>
      <c r="EY198" s="55"/>
      <c r="EZ198" s="55"/>
      <c r="FA198" s="55"/>
      <c r="FB198" s="55"/>
      <c r="FC198" s="55"/>
      <c r="FD198" s="55"/>
      <c r="FE198" s="55"/>
      <c r="FF198" s="55"/>
      <c r="FG198" s="55"/>
      <c r="FH198" s="55"/>
      <c r="FI198" s="55"/>
      <c r="FJ198" s="55"/>
      <c r="FK198" s="55"/>
      <c r="FL198" s="55"/>
      <c r="FM198" s="55"/>
      <c r="FN198" s="55"/>
      <c r="FO198" s="55"/>
      <c r="FP198" s="55"/>
      <c r="FQ198" s="55"/>
      <c r="FR198" s="55"/>
      <c r="FS198" s="55"/>
      <c r="FT198" s="55"/>
      <c r="FU198" s="55"/>
      <c r="FV198" s="55"/>
      <c r="FW198" s="55"/>
      <c r="FX198" s="55"/>
      <c r="FY198" s="55"/>
      <c r="FZ198" s="55"/>
      <c r="GA198" s="55"/>
      <c r="GB198" s="55"/>
      <c r="GC198" s="55"/>
      <c r="GD198" s="55"/>
      <c r="GE198" s="55"/>
      <c r="GF198" s="55"/>
      <c r="GG198" s="55"/>
      <c r="GH198" s="55"/>
      <c r="GI198" s="55"/>
      <c r="GJ198" s="55"/>
      <c r="GK198" s="55"/>
      <c r="GL198" s="55"/>
      <c r="GM198" s="55"/>
      <c r="GN198" s="55"/>
      <c r="GO198" s="55"/>
      <c r="GP198" s="55"/>
      <c r="GQ198" s="55"/>
      <c r="GR198" s="55"/>
      <c r="GS198" s="55"/>
      <c r="GT198" s="55"/>
      <c r="GU198" s="55"/>
      <c r="GV198" s="55"/>
      <c r="GW198" s="55"/>
      <c r="GX198" s="55"/>
      <c r="GY198" s="55"/>
      <c r="GZ198" s="55"/>
      <c r="HA198" s="55"/>
      <c r="HB198" s="55"/>
      <c r="HC198" s="55"/>
      <c r="HD198" s="55"/>
      <c r="HE198" s="55"/>
      <c r="HF198" s="55"/>
      <c r="HG198" s="55"/>
      <c r="HH198" s="55"/>
      <c r="HI198" s="55"/>
      <c r="HJ198" s="55"/>
      <c r="HK198" s="55"/>
      <c r="HL198" s="55"/>
      <c r="HM198" s="55"/>
      <c r="HN198" s="55"/>
      <c r="HO198" s="55"/>
      <c r="HP198" s="55"/>
      <c r="HQ198" s="55"/>
      <c r="HR198" s="55"/>
      <c r="HS198" s="55"/>
      <c r="HT198" s="55"/>
      <c r="HU198" s="55"/>
      <c r="HV198" s="55"/>
      <c r="HW198" s="55"/>
      <c r="HX198" s="55"/>
      <c r="HY198" s="55"/>
      <c r="HZ198" s="55"/>
      <c r="IA198" s="55"/>
      <c r="IB198" s="55"/>
      <c r="IC198" s="55"/>
      <c r="ID198" s="55"/>
      <c r="IE198" s="55"/>
      <c r="IF198" s="55"/>
      <c r="IG198" s="55"/>
      <c r="IH198" s="55"/>
      <c r="II198" s="55"/>
      <c r="IJ198" s="55"/>
      <c r="IK198" s="55"/>
      <c r="IL198" s="55"/>
      <c r="IM198" s="55"/>
      <c r="IN198" s="55"/>
      <c r="IO198" s="55"/>
      <c r="IP198" s="55"/>
      <c r="IQ198" s="55"/>
      <c r="IR198" s="55"/>
      <c r="IS198" s="55"/>
      <c r="IT198" s="55"/>
      <c r="IU198" s="55"/>
      <c r="IV198" s="55"/>
      <c r="IW198" s="55"/>
      <c r="IX198" s="55"/>
      <c r="IY198" s="55"/>
      <c r="IZ198" s="55"/>
      <c r="JA198" s="55"/>
      <c r="JB198" s="55"/>
    </row>
    <row r="199" spans="1:262" s="16" customFormat="1" ht="55.5" customHeight="1" x14ac:dyDescent="0.25">
      <c r="A199" s="10" t="s">
        <v>364</v>
      </c>
      <c r="B199" s="29" t="s">
        <v>331</v>
      </c>
      <c r="C199" s="12">
        <v>0.25</v>
      </c>
      <c r="D199" s="47"/>
      <c r="E199" s="12"/>
      <c r="F199" s="14">
        <v>35</v>
      </c>
      <c r="G199" s="19" t="s">
        <v>383</v>
      </c>
      <c r="H199" s="22" t="s">
        <v>187</v>
      </c>
      <c r="I199" s="12">
        <v>0.9</v>
      </c>
      <c r="J199" s="14">
        <v>20</v>
      </c>
      <c r="K199" s="14">
        <v>21.5</v>
      </c>
      <c r="L199" s="14">
        <v>1.2E-2</v>
      </c>
      <c r="M199" s="14"/>
      <c r="N199" s="20"/>
      <c r="O199" s="14">
        <f t="shared" si="57"/>
        <v>1.2E-2</v>
      </c>
      <c r="P199" s="12" t="s">
        <v>187</v>
      </c>
      <c r="Q199" s="14">
        <f t="shared" si="58"/>
        <v>0.25</v>
      </c>
      <c r="R199" s="14"/>
      <c r="S199" s="14"/>
      <c r="T199" s="14"/>
      <c r="U199" s="14">
        <f t="shared" si="54"/>
        <v>4.8</v>
      </c>
      <c r="V199" s="62">
        <f>O199/K199*100+V200</f>
        <v>5.5813953488372092E-2</v>
      </c>
      <c r="W199" s="28">
        <f t="shared" si="56"/>
        <v>0.23799999999999999</v>
      </c>
      <c r="X199" s="1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  <c r="EG199" s="55"/>
      <c r="EH199" s="55"/>
      <c r="EI199" s="55"/>
      <c r="EJ199" s="55"/>
      <c r="EK199" s="55"/>
      <c r="EL199" s="55"/>
      <c r="EM199" s="55"/>
      <c r="EN199" s="55"/>
      <c r="EO199" s="55"/>
      <c r="EP199" s="55"/>
      <c r="EQ199" s="55"/>
      <c r="ER199" s="55"/>
      <c r="ES199" s="55"/>
      <c r="ET199" s="55"/>
      <c r="EU199" s="55"/>
      <c r="EV199" s="55"/>
      <c r="EW199" s="55"/>
      <c r="EX199" s="55"/>
      <c r="EY199" s="55"/>
      <c r="EZ199" s="55"/>
      <c r="FA199" s="55"/>
      <c r="FB199" s="55"/>
      <c r="FC199" s="55"/>
      <c r="FD199" s="55"/>
      <c r="FE199" s="55"/>
      <c r="FF199" s="55"/>
      <c r="FG199" s="55"/>
      <c r="FH199" s="55"/>
      <c r="FI199" s="55"/>
      <c r="FJ199" s="55"/>
      <c r="FK199" s="55"/>
      <c r="FL199" s="55"/>
      <c r="FM199" s="55"/>
      <c r="FN199" s="55"/>
      <c r="FO199" s="55"/>
      <c r="FP199" s="55"/>
      <c r="FQ199" s="55"/>
      <c r="FR199" s="55"/>
      <c r="FS199" s="55"/>
      <c r="FT199" s="55"/>
      <c r="FU199" s="55"/>
      <c r="FV199" s="55"/>
      <c r="FW199" s="55"/>
      <c r="FX199" s="55"/>
      <c r="FY199" s="55"/>
      <c r="FZ199" s="55"/>
      <c r="GA199" s="55"/>
      <c r="GB199" s="55"/>
      <c r="GC199" s="55"/>
      <c r="GD199" s="55"/>
      <c r="GE199" s="55"/>
      <c r="GF199" s="55"/>
      <c r="GG199" s="55"/>
      <c r="GH199" s="55"/>
      <c r="GI199" s="55"/>
      <c r="GJ199" s="55"/>
      <c r="GK199" s="55"/>
      <c r="GL199" s="55"/>
      <c r="GM199" s="55"/>
      <c r="GN199" s="55"/>
      <c r="GO199" s="55"/>
      <c r="GP199" s="55"/>
      <c r="GQ199" s="55"/>
      <c r="GR199" s="55"/>
      <c r="GS199" s="55"/>
      <c r="GT199" s="55"/>
      <c r="GU199" s="55"/>
      <c r="GV199" s="55"/>
      <c r="GW199" s="55"/>
      <c r="GX199" s="55"/>
      <c r="GY199" s="55"/>
      <c r="GZ199" s="55"/>
      <c r="HA199" s="55"/>
      <c r="HB199" s="55"/>
      <c r="HC199" s="55"/>
      <c r="HD199" s="55"/>
      <c r="HE199" s="55"/>
      <c r="HF199" s="55"/>
      <c r="HG199" s="55"/>
      <c r="HH199" s="55"/>
      <c r="HI199" s="55"/>
      <c r="HJ199" s="55"/>
      <c r="HK199" s="55"/>
      <c r="HL199" s="55"/>
      <c r="HM199" s="55"/>
      <c r="HN199" s="55"/>
      <c r="HO199" s="55"/>
      <c r="HP199" s="55"/>
      <c r="HQ199" s="55"/>
      <c r="HR199" s="55"/>
      <c r="HS199" s="55"/>
      <c r="HT199" s="55"/>
      <c r="HU199" s="55"/>
      <c r="HV199" s="55"/>
      <c r="HW199" s="55"/>
      <c r="HX199" s="55"/>
      <c r="HY199" s="55"/>
      <c r="HZ199" s="55"/>
      <c r="IA199" s="55"/>
      <c r="IB199" s="55"/>
      <c r="IC199" s="55"/>
      <c r="ID199" s="55"/>
      <c r="IE199" s="55"/>
      <c r="IF199" s="55"/>
      <c r="IG199" s="55"/>
      <c r="IH199" s="55"/>
      <c r="II199" s="55"/>
      <c r="IJ199" s="55"/>
      <c r="IK199" s="55"/>
      <c r="IL199" s="55"/>
      <c r="IM199" s="55"/>
      <c r="IN199" s="55"/>
      <c r="IO199" s="55"/>
      <c r="IP199" s="55"/>
      <c r="IQ199" s="55"/>
      <c r="IR199" s="55"/>
      <c r="IS199" s="55"/>
      <c r="IT199" s="55"/>
      <c r="IU199" s="55"/>
      <c r="IV199" s="55"/>
      <c r="IW199" s="55"/>
      <c r="IX199" s="55"/>
      <c r="IY199" s="55"/>
      <c r="IZ199" s="55"/>
      <c r="JA199" s="55"/>
      <c r="JB199" s="55"/>
    </row>
    <row r="200" spans="1:262" s="16" customFormat="1" ht="39" customHeight="1" x14ac:dyDescent="0.25">
      <c r="A200" s="10" t="s">
        <v>366</v>
      </c>
      <c r="B200" s="29"/>
      <c r="C200" s="12"/>
      <c r="D200" s="47"/>
      <c r="E200" s="12"/>
      <c r="F200" s="14">
        <v>35</v>
      </c>
      <c r="G200" s="19" t="s">
        <v>384</v>
      </c>
      <c r="H200" s="22" t="s">
        <v>330</v>
      </c>
      <c r="I200" s="12">
        <v>0.34</v>
      </c>
      <c r="J200" s="14">
        <v>27.2</v>
      </c>
      <c r="K200" s="14">
        <v>29.3</v>
      </c>
      <c r="L200" s="14">
        <v>0</v>
      </c>
      <c r="M200" s="14">
        <v>0</v>
      </c>
      <c r="N200" s="20">
        <v>0</v>
      </c>
      <c r="O200" s="14">
        <f t="shared" si="57"/>
        <v>0</v>
      </c>
      <c r="P200" s="12" t="s">
        <v>330</v>
      </c>
      <c r="Q200" s="14">
        <f t="shared" si="58"/>
        <v>0</v>
      </c>
      <c r="R200" s="14"/>
      <c r="S200" s="14"/>
      <c r="T200" s="14"/>
      <c r="U200" s="14"/>
      <c r="V200" s="14">
        <f>O200/K200*100</f>
        <v>0</v>
      </c>
      <c r="W200" s="28">
        <f t="shared" si="56"/>
        <v>0</v>
      </c>
      <c r="X200" s="1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55"/>
      <c r="EP200" s="55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  <c r="GV200" s="55"/>
      <c r="GW200" s="55"/>
      <c r="GX200" s="55"/>
      <c r="GY200" s="55"/>
      <c r="GZ200" s="55"/>
      <c r="HA200" s="55"/>
      <c r="HB200" s="55"/>
      <c r="HC200" s="55"/>
      <c r="HD200" s="55"/>
      <c r="HE200" s="55"/>
      <c r="HF200" s="55"/>
      <c r="HG200" s="55"/>
      <c r="HH200" s="55"/>
      <c r="HI200" s="55"/>
      <c r="HJ200" s="55"/>
      <c r="HK200" s="55"/>
      <c r="HL200" s="55"/>
      <c r="HM200" s="55"/>
      <c r="HN200" s="55"/>
      <c r="HO200" s="55"/>
      <c r="HP200" s="55"/>
      <c r="HQ200" s="55"/>
      <c r="HR200" s="55"/>
      <c r="HS200" s="55"/>
      <c r="HT200" s="55"/>
      <c r="HU200" s="55"/>
      <c r="HV200" s="55"/>
      <c r="HW200" s="55"/>
      <c r="HX200" s="55"/>
      <c r="HY200" s="55"/>
      <c r="HZ200" s="55"/>
      <c r="IA200" s="55"/>
      <c r="IB200" s="55"/>
      <c r="IC200" s="55"/>
      <c r="ID200" s="55"/>
      <c r="IE200" s="55"/>
      <c r="IF200" s="55"/>
      <c r="IG200" s="55"/>
      <c r="IH200" s="55"/>
      <c r="II200" s="55"/>
      <c r="IJ200" s="55"/>
      <c r="IK200" s="55"/>
      <c r="IL200" s="55"/>
      <c r="IM200" s="55"/>
      <c r="IN200" s="55"/>
      <c r="IO200" s="55"/>
      <c r="IP200" s="55"/>
      <c r="IQ200" s="55"/>
      <c r="IR200" s="55"/>
      <c r="IS200" s="55"/>
      <c r="IT200" s="55"/>
      <c r="IU200" s="55"/>
      <c r="IV200" s="55"/>
      <c r="IW200" s="55"/>
      <c r="IX200" s="55"/>
      <c r="IY200" s="55"/>
      <c r="IZ200" s="55"/>
      <c r="JA200" s="55"/>
      <c r="JB200" s="55"/>
    </row>
    <row r="201" spans="1:262" s="2" customFormat="1" ht="34.5" customHeight="1" x14ac:dyDescent="0.25">
      <c r="A201" s="76" t="s">
        <v>402</v>
      </c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1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  <c r="DW201" s="52"/>
      <c r="DX201" s="52"/>
      <c r="DY201" s="52"/>
      <c r="DZ201" s="52"/>
      <c r="EA201" s="52"/>
      <c r="EB201" s="52"/>
      <c r="EC201" s="52"/>
      <c r="ED201" s="52"/>
      <c r="EE201" s="52"/>
      <c r="EF201" s="52"/>
      <c r="EG201" s="52"/>
      <c r="EH201" s="52"/>
      <c r="EI201" s="52"/>
      <c r="EJ201" s="52"/>
      <c r="EK201" s="52"/>
      <c r="EL201" s="52"/>
      <c r="EM201" s="52"/>
      <c r="EN201" s="52"/>
      <c r="EO201" s="52"/>
      <c r="EP201" s="52"/>
      <c r="EQ201" s="52"/>
      <c r="ER201" s="52"/>
      <c r="ES201" s="52"/>
      <c r="ET201" s="52"/>
      <c r="EU201" s="52"/>
      <c r="EV201" s="52"/>
      <c r="EW201" s="52"/>
      <c r="EX201" s="52"/>
      <c r="EY201" s="52"/>
      <c r="EZ201" s="52"/>
      <c r="FA201" s="52"/>
      <c r="FB201" s="52"/>
      <c r="FC201" s="52"/>
      <c r="FD201" s="52"/>
      <c r="FE201" s="52"/>
      <c r="FF201" s="52"/>
      <c r="FG201" s="52"/>
      <c r="FH201" s="52"/>
      <c r="FI201" s="52"/>
      <c r="FJ201" s="52"/>
      <c r="FK201" s="52"/>
      <c r="FL201" s="52"/>
      <c r="FM201" s="52"/>
      <c r="FN201" s="52"/>
      <c r="FO201" s="52"/>
      <c r="FP201" s="52"/>
      <c r="FQ201" s="52"/>
      <c r="FR201" s="52"/>
      <c r="FS201" s="52"/>
      <c r="FT201" s="52"/>
      <c r="FU201" s="52"/>
      <c r="FV201" s="52"/>
      <c r="FW201" s="52"/>
      <c r="FX201" s="52"/>
      <c r="FY201" s="52"/>
      <c r="FZ201" s="52"/>
      <c r="GA201" s="52"/>
      <c r="GB201" s="52"/>
      <c r="GC201" s="52"/>
      <c r="GD201" s="52"/>
      <c r="GE201" s="52"/>
      <c r="GF201" s="52"/>
      <c r="GG201" s="52"/>
      <c r="GH201" s="52"/>
      <c r="GI201" s="52"/>
      <c r="GJ201" s="52"/>
      <c r="GK201" s="52"/>
      <c r="GL201" s="52"/>
      <c r="GM201" s="52"/>
      <c r="GN201" s="52"/>
      <c r="GO201" s="52"/>
      <c r="GP201" s="52"/>
      <c r="GQ201" s="52"/>
      <c r="GR201" s="52"/>
      <c r="GS201" s="52"/>
      <c r="GT201" s="52"/>
      <c r="GU201" s="52"/>
      <c r="GV201" s="52"/>
      <c r="GW201" s="52"/>
      <c r="GX201" s="52"/>
      <c r="GY201" s="52"/>
      <c r="GZ201" s="52"/>
      <c r="HA201" s="52"/>
      <c r="HB201" s="52"/>
      <c r="HC201" s="52"/>
      <c r="HD201" s="52"/>
      <c r="HE201" s="52"/>
      <c r="HF201" s="52"/>
      <c r="HG201" s="52"/>
      <c r="HH201" s="52"/>
      <c r="HI201" s="52"/>
      <c r="HJ201" s="52"/>
      <c r="HK201" s="52"/>
      <c r="HL201" s="52"/>
      <c r="HM201" s="52"/>
      <c r="HN201" s="52"/>
      <c r="HO201" s="52"/>
      <c r="HP201" s="52"/>
      <c r="HQ201" s="52"/>
      <c r="HR201" s="52"/>
      <c r="HS201" s="52"/>
      <c r="HT201" s="52"/>
      <c r="HU201" s="52"/>
      <c r="HV201" s="52"/>
      <c r="HW201" s="52"/>
      <c r="HX201" s="52"/>
      <c r="HY201" s="52"/>
      <c r="HZ201" s="52"/>
      <c r="IA201" s="52"/>
      <c r="IB201" s="52"/>
      <c r="IC201" s="52"/>
      <c r="ID201" s="52"/>
      <c r="IE201" s="52"/>
      <c r="IF201" s="52"/>
      <c r="IG201" s="52"/>
      <c r="IH201" s="52"/>
      <c r="II201" s="52"/>
      <c r="IJ201" s="52"/>
      <c r="IK201" s="52"/>
      <c r="IL201" s="52"/>
      <c r="IM201" s="52"/>
      <c r="IN201" s="52"/>
      <c r="IO201" s="52"/>
      <c r="IP201" s="52"/>
      <c r="IQ201" s="52"/>
      <c r="IR201" s="52"/>
      <c r="IS201" s="52"/>
      <c r="IT201" s="52"/>
      <c r="IU201" s="52"/>
      <c r="IV201" s="52"/>
      <c r="IW201" s="52"/>
      <c r="IX201" s="52"/>
      <c r="IY201" s="52"/>
      <c r="IZ201" s="52"/>
      <c r="JA201" s="52"/>
      <c r="JB201" s="52"/>
    </row>
    <row r="202" spans="1:262" s="16" customFormat="1" ht="122.25" customHeight="1" x14ac:dyDescent="0.25">
      <c r="A202" s="10" t="s">
        <v>25</v>
      </c>
      <c r="B202" s="11" t="s">
        <v>396</v>
      </c>
      <c r="C202" s="12"/>
      <c r="D202" s="12"/>
      <c r="E202" s="12"/>
      <c r="F202" s="12">
        <v>35</v>
      </c>
      <c r="G202" s="12"/>
      <c r="H202" s="12" t="s">
        <v>84</v>
      </c>
      <c r="I202" s="12" t="s">
        <v>475</v>
      </c>
      <c r="J202" s="12">
        <v>12.7</v>
      </c>
      <c r="K202" s="12">
        <v>13.6</v>
      </c>
      <c r="L202" s="12">
        <f>SUM(L203:L210)</f>
        <v>0.623</v>
      </c>
      <c r="M202" s="12">
        <f>SUM(M203:M210)</f>
        <v>0.47399999999999998</v>
      </c>
      <c r="N202" s="12">
        <f>SUM(N203:N210)</f>
        <v>0</v>
      </c>
      <c r="O202" s="12">
        <f>SUM(O203:O210)</f>
        <v>1.097</v>
      </c>
      <c r="P202" s="13" t="s">
        <v>515</v>
      </c>
      <c r="Q202" s="12"/>
      <c r="R202" s="12"/>
      <c r="S202" s="12"/>
      <c r="T202" s="12"/>
      <c r="U202" s="12"/>
      <c r="V202" s="62">
        <f>O202/K202*100</f>
        <v>8.0661764705882355</v>
      </c>
      <c r="W202" s="12">
        <f>SUM(W203:W210)</f>
        <v>9.0030000000000001</v>
      </c>
      <c r="X202" s="1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  <c r="EG202" s="55"/>
      <c r="EH202" s="55"/>
      <c r="EI202" s="55"/>
      <c r="EJ202" s="55"/>
      <c r="EK202" s="55"/>
      <c r="EL202" s="55"/>
      <c r="EM202" s="55"/>
      <c r="EN202" s="55"/>
      <c r="EO202" s="55"/>
      <c r="EP202" s="55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  <c r="GV202" s="55"/>
      <c r="GW202" s="55"/>
      <c r="GX202" s="55"/>
      <c r="GY202" s="55"/>
      <c r="GZ202" s="55"/>
      <c r="HA202" s="55"/>
      <c r="HB202" s="55"/>
      <c r="HC202" s="55"/>
      <c r="HD202" s="55"/>
      <c r="HE202" s="55"/>
      <c r="HF202" s="55"/>
      <c r="HG202" s="55"/>
      <c r="HH202" s="55"/>
      <c r="HI202" s="55"/>
      <c r="HJ202" s="55"/>
      <c r="HK202" s="55"/>
      <c r="HL202" s="55"/>
      <c r="HM202" s="55"/>
      <c r="HN202" s="55"/>
      <c r="HO202" s="55"/>
      <c r="HP202" s="55"/>
      <c r="HQ202" s="55"/>
      <c r="HR202" s="55"/>
      <c r="HS202" s="55"/>
      <c r="HT202" s="55"/>
      <c r="HU202" s="55"/>
      <c r="HV202" s="55"/>
      <c r="HW202" s="55"/>
      <c r="HX202" s="55"/>
      <c r="HY202" s="55"/>
      <c r="HZ202" s="55"/>
      <c r="IA202" s="55"/>
      <c r="IB202" s="55"/>
      <c r="IC202" s="55"/>
      <c r="ID202" s="55"/>
      <c r="IE202" s="55"/>
      <c r="IF202" s="55"/>
      <c r="IG202" s="55"/>
      <c r="IH202" s="55"/>
      <c r="II202" s="55"/>
      <c r="IJ202" s="55"/>
      <c r="IK202" s="55"/>
      <c r="IL202" s="55"/>
      <c r="IM202" s="55"/>
      <c r="IN202" s="55"/>
      <c r="IO202" s="55"/>
      <c r="IP202" s="55"/>
      <c r="IQ202" s="55"/>
      <c r="IR202" s="55"/>
      <c r="IS202" s="55"/>
      <c r="IT202" s="55"/>
      <c r="IU202" s="55"/>
      <c r="IV202" s="55"/>
      <c r="IW202" s="55"/>
      <c r="IX202" s="55"/>
      <c r="IY202" s="55"/>
      <c r="IZ202" s="55"/>
      <c r="JA202" s="55"/>
      <c r="JB202" s="55"/>
    </row>
    <row r="203" spans="1:262" s="16" customFormat="1" ht="108.75" customHeight="1" x14ac:dyDescent="0.25">
      <c r="A203" s="10" t="s">
        <v>26</v>
      </c>
      <c r="B203" s="29" t="s">
        <v>397</v>
      </c>
      <c r="C203" s="12">
        <v>1.6</v>
      </c>
      <c r="D203" s="12">
        <v>1.6</v>
      </c>
      <c r="E203" s="12"/>
      <c r="F203" s="12">
        <v>35</v>
      </c>
      <c r="G203" s="18" t="s">
        <v>392</v>
      </c>
      <c r="H203" s="12" t="s">
        <v>84</v>
      </c>
      <c r="I203" s="12" t="s">
        <v>393</v>
      </c>
      <c r="J203" s="12">
        <v>12.7</v>
      </c>
      <c r="K203" s="12">
        <v>13.6</v>
      </c>
      <c r="L203" s="12">
        <v>8.8999999999999996E-2</v>
      </c>
      <c r="M203" s="12">
        <v>3.0000000000000001E-3</v>
      </c>
      <c r="N203" s="12">
        <v>0</v>
      </c>
      <c r="O203" s="14">
        <f>SUM(L203:N203)</f>
        <v>9.1999999999999998E-2</v>
      </c>
      <c r="P203" s="13" t="s">
        <v>619</v>
      </c>
      <c r="Q203" s="14">
        <f>MIN(C203:E203)</f>
        <v>1.6</v>
      </c>
      <c r="R203" s="12"/>
      <c r="S203" s="12"/>
      <c r="T203" s="12"/>
      <c r="U203" s="14">
        <f t="shared" ref="U203:U208" si="59">((O203-N203)/Q203)*100</f>
        <v>5.75</v>
      </c>
      <c r="V203" s="62">
        <f t="shared" ref="V203:V209" si="60">O203/K203*100+V204</f>
        <v>6.9504103967168271</v>
      </c>
      <c r="W203" s="28">
        <f t="shared" ref="W203:W210" si="61">Q203-(O203-N203)</f>
        <v>1.508</v>
      </c>
      <c r="X203" s="1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  <c r="EG203" s="55"/>
      <c r="EH203" s="55"/>
      <c r="EI203" s="55"/>
      <c r="EJ203" s="55"/>
      <c r="EK203" s="55"/>
      <c r="EL203" s="55"/>
      <c r="EM203" s="55"/>
      <c r="EN203" s="55"/>
      <c r="EO203" s="55"/>
      <c r="EP203" s="55"/>
      <c r="EQ203" s="55"/>
      <c r="ER203" s="55"/>
      <c r="ES203" s="55"/>
      <c r="ET203" s="55"/>
      <c r="EU203" s="55"/>
      <c r="EV203" s="55"/>
      <c r="EW203" s="55"/>
      <c r="EX203" s="55"/>
      <c r="EY203" s="55"/>
      <c r="EZ203" s="55"/>
      <c r="FA203" s="55"/>
      <c r="FB203" s="55"/>
      <c r="FC203" s="55"/>
      <c r="FD203" s="55"/>
      <c r="FE203" s="55"/>
      <c r="FF203" s="55"/>
      <c r="FG203" s="55"/>
      <c r="FH203" s="55"/>
      <c r="FI203" s="55"/>
      <c r="FJ203" s="55"/>
      <c r="FK203" s="55"/>
      <c r="FL203" s="55"/>
      <c r="FM203" s="55"/>
      <c r="FN203" s="55"/>
      <c r="FO203" s="55"/>
      <c r="FP203" s="55"/>
      <c r="FQ203" s="55"/>
      <c r="FR203" s="55"/>
      <c r="FS203" s="55"/>
      <c r="FT203" s="55"/>
      <c r="FU203" s="55"/>
      <c r="FV203" s="55"/>
      <c r="FW203" s="55"/>
      <c r="FX203" s="55"/>
      <c r="FY203" s="55"/>
      <c r="FZ203" s="55"/>
      <c r="GA203" s="55"/>
      <c r="GB203" s="55"/>
      <c r="GC203" s="55"/>
      <c r="GD203" s="55"/>
      <c r="GE203" s="55"/>
      <c r="GF203" s="55"/>
      <c r="GG203" s="55"/>
      <c r="GH203" s="55"/>
      <c r="GI203" s="55"/>
      <c r="GJ203" s="55"/>
      <c r="GK203" s="55"/>
      <c r="GL203" s="55"/>
      <c r="GM203" s="55"/>
      <c r="GN203" s="55"/>
      <c r="GO203" s="55"/>
      <c r="GP203" s="55"/>
      <c r="GQ203" s="55"/>
      <c r="GR203" s="55"/>
      <c r="GS203" s="55"/>
      <c r="GT203" s="55"/>
      <c r="GU203" s="55"/>
      <c r="GV203" s="55"/>
      <c r="GW203" s="55"/>
      <c r="GX203" s="55"/>
      <c r="GY203" s="55"/>
      <c r="GZ203" s="55"/>
      <c r="HA203" s="55"/>
      <c r="HB203" s="55"/>
      <c r="HC203" s="55"/>
      <c r="HD203" s="55"/>
      <c r="HE203" s="55"/>
      <c r="HF203" s="55"/>
      <c r="HG203" s="55"/>
      <c r="HH203" s="55"/>
      <c r="HI203" s="55"/>
      <c r="HJ203" s="55"/>
      <c r="HK203" s="55"/>
      <c r="HL203" s="55"/>
      <c r="HM203" s="55"/>
      <c r="HN203" s="55"/>
      <c r="HO203" s="55"/>
      <c r="HP203" s="55"/>
      <c r="HQ203" s="55"/>
      <c r="HR203" s="55"/>
      <c r="HS203" s="55"/>
      <c r="HT203" s="55"/>
      <c r="HU203" s="55"/>
      <c r="HV203" s="55"/>
      <c r="HW203" s="55"/>
      <c r="HX203" s="55"/>
      <c r="HY203" s="55"/>
      <c r="HZ203" s="55"/>
      <c r="IA203" s="55"/>
      <c r="IB203" s="55"/>
      <c r="IC203" s="55"/>
      <c r="ID203" s="55"/>
      <c r="IE203" s="55"/>
      <c r="IF203" s="55"/>
      <c r="IG203" s="55"/>
      <c r="IH203" s="55"/>
      <c r="II203" s="55"/>
      <c r="IJ203" s="55"/>
      <c r="IK203" s="55"/>
      <c r="IL203" s="55"/>
      <c r="IM203" s="55"/>
      <c r="IN203" s="55"/>
      <c r="IO203" s="55"/>
      <c r="IP203" s="55"/>
      <c r="IQ203" s="55"/>
      <c r="IR203" s="55"/>
      <c r="IS203" s="55"/>
      <c r="IT203" s="55"/>
      <c r="IU203" s="55"/>
      <c r="IV203" s="55"/>
      <c r="IW203" s="55"/>
      <c r="IX203" s="55"/>
      <c r="IY203" s="55"/>
      <c r="IZ203" s="55"/>
      <c r="JA203" s="55"/>
      <c r="JB203" s="55"/>
    </row>
    <row r="204" spans="1:262" s="16" customFormat="1" ht="135.75" customHeight="1" x14ac:dyDescent="0.25">
      <c r="A204" s="10" t="s">
        <v>27</v>
      </c>
      <c r="B204" s="29" t="s">
        <v>399</v>
      </c>
      <c r="C204" s="12">
        <v>1.6</v>
      </c>
      <c r="D204" s="12">
        <v>1.6</v>
      </c>
      <c r="E204" s="12"/>
      <c r="F204" s="12">
        <v>35</v>
      </c>
      <c r="G204" s="18" t="s">
        <v>398</v>
      </c>
      <c r="H204" s="12" t="s">
        <v>61</v>
      </c>
      <c r="I204" s="12">
        <v>27.2</v>
      </c>
      <c r="J204" s="47" t="s">
        <v>241</v>
      </c>
      <c r="K204" s="12">
        <v>17.2</v>
      </c>
      <c r="L204" s="12">
        <v>5.2999999999999999E-2</v>
      </c>
      <c r="M204" s="12">
        <v>8.9999999999999993E-3</v>
      </c>
      <c r="N204" s="12">
        <v>0</v>
      </c>
      <c r="O204" s="14">
        <f t="shared" ref="O204:O210" si="62">SUM(L204:N204)</f>
        <v>6.2E-2</v>
      </c>
      <c r="P204" s="13" t="s">
        <v>516</v>
      </c>
      <c r="Q204" s="14">
        <f t="shared" ref="Q204:Q210" si="63">MIN(C204:E204)</f>
        <v>1.6</v>
      </c>
      <c r="R204" s="12"/>
      <c r="S204" s="12"/>
      <c r="T204" s="12"/>
      <c r="U204" s="14">
        <f t="shared" si="59"/>
        <v>3.875</v>
      </c>
      <c r="V204" s="62">
        <f t="shared" si="60"/>
        <v>6.2739398084815328</v>
      </c>
      <c r="W204" s="28">
        <f t="shared" si="61"/>
        <v>1.538</v>
      </c>
      <c r="X204" s="1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55"/>
      <c r="EU204" s="55"/>
      <c r="EV204" s="55"/>
      <c r="EW204" s="55"/>
      <c r="EX204" s="55"/>
      <c r="EY204" s="55"/>
      <c r="EZ204" s="55"/>
      <c r="FA204" s="55"/>
      <c r="FB204" s="55"/>
      <c r="FC204" s="55"/>
      <c r="FD204" s="55"/>
      <c r="FE204" s="55"/>
      <c r="FF204" s="55"/>
      <c r="FG204" s="55"/>
      <c r="FH204" s="55"/>
      <c r="FI204" s="55"/>
      <c r="FJ204" s="55"/>
      <c r="FK204" s="55"/>
      <c r="FL204" s="55"/>
      <c r="FM204" s="55"/>
      <c r="FN204" s="55"/>
      <c r="FO204" s="55"/>
      <c r="FP204" s="55"/>
      <c r="FQ204" s="55"/>
      <c r="FR204" s="55"/>
      <c r="FS204" s="55"/>
      <c r="FT204" s="55"/>
      <c r="FU204" s="55"/>
      <c r="FV204" s="55"/>
      <c r="FW204" s="55"/>
      <c r="FX204" s="55"/>
      <c r="FY204" s="55"/>
      <c r="FZ204" s="55"/>
      <c r="GA204" s="55"/>
      <c r="GB204" s="55"/>
      <c r="GC204" s="55"/>
      <c r="GD204" s="55"/>
      <c r="GE204" s="55"/>
      <c r="GF204" s="55"/>
      <c r="GG204" s="55"/>
      <c r="GH204" s="55"/>
      <c r="GI204" s="55"/>
      <c r="GJ204" s="55"/>
      <c r="GK204" s="55"/>
      <c r="GL204" s="55"/>
      <c r="GM204" s="55"/>
      <c r="GN204" s="55"/>
      <c r="GO204" s="55"/>
      <c r="GP204" s="55"/>
      <c r="GQ204" s="55"/>
      <c r="GR204" s="55"/>
      <c r="GS204" s="55"/>
      <c r="GT204" s="55"/>
      <c r="GU204" s="55"/>
      <c r="GV204" s="55"/>
      <c r="GW204" s="55"/>
      <c r="GX204" s="55"/>
      <c r="GY204" s="55"/>
      <c r="GZ204" s="55"/>
      <c r="HA204" s="55"/>
      <c r="HB204" s="55"/>
      <c r="HC204" s="55"/>
      <c r="HD204" s="55"/>
      <c r="HE204" s="55"/>
      <c r="HF204" s="55"/>
      <c r="HG204" s="55"/>
      <c r="HH204" s="55"/>
      <c r="HI204" s="55"/>
      <c r="HJ204" s="55"/>
      <c r="HK204" s="55"/>
      <c r="HL204" s="55"/>
      <c r="HM204" s="55"/>
      <c r="HN204" s="55"/>
      <c r="HO204" s="55"/>
      <c r="HP204" s="55"/>
      <c r="HQ204" s="55"/>
      <c r="HR204" s="55"/>
      <c r="HS204" s="55"/>
      <c r="HT204" s="55"/>
      <c r="HU204" s="55"/>
      <c r="HV204" s="55"/>
      <c r="HW204" s="55"/>
      <c r="HX204" s="55"/>
      <c r="HY204" s="55"/>
      <c r="HZ204" s="55"/>
      <c r="IA204" s="55"/>
      <c r="IB204" s="55"/>
      <c r="IC204" s="55"/>
      <c r="ID204" s="55"/>
      <c r="IE204" s="55"/>
      <c r="IF204" s="55"/>
      <c r="IG204" s="55"/>
      <c r="IH204" s="55"/>
      <c r="II204" s="55"/>
      <c r="IJ204" s="55"/>
      <c r="IK204" s="55"/>
      <c r="IL204" s="55"/>
      <c r="IM204" s="55"/>
      <c r="IN204" s="55"/>
      <c r="IO204" s="55"/>
      <c r="IP204" s="55"/>
      <c r="IQ204" s="55"/>
      <c r="IR204" s="55"/>
      <c r="IS204" s="55"/>
      <c r="IT204" s="55"/>
      <c r="IU204" s="55"/>
      <c r="IV204" s="55"/>
      <c r="IW204" s="55"/>
      <c r="IX204" s="55"/>
      <c r="IY204" s="55"/>
      <c r="IZ204" s="55"/>
      <c r="JA204" s="55"/>
      <c r="JB204" s="55"/>
    </row>
    <row r="205" spans="1:262" s="16" customFormat="1" ht="62.25" customHeight="1" x14ac:dyDescent="0.25">
      <c r="A205" s="10" t="s">
        <v>28</v>
      </c>
      <c r="B205" s="29" t="s">
        <v>400</v>
      </c>
      <c r="C205" s="12">
        <v>1.6</v>
      </c>
      <c r="D205" s="12">
        <v>1.6</v>
      </c>
      <c r="E205" s="12"/>
      <c r="F205" s="12">
        <v>35</v>
      </c>
      <c r="G205" s="18" t="s">
        <v>401</v>
      </c>
      <c r="H205" s="12" t="s">
        <v>61</v>
      </c>
      <c r="I205" s="12">
        <v>7.15</v>
      </c>
      <c r="J205" s="12">
        <v>16</v>
      </c>
      <c r="K205" s="12">
        <v>17.2</v>
      </c>
      <c r="L205" s="12">
        <v>8.8999999999999996E-2</v>
      </c>
      <c r="M205" s="12">
        <v>7.0000000000000001E-3</v>
      </c>
      <c r="N205" s="12">
        <v>0</v>
      </c>
      <c r="O205" s="14">
        <f t="shared" si="62"/>
        <v>9.6000000000000002E-2</v>
      </c>
      <c r="P205" s="13" t="s">
        <v>517</v>
      </c>
      <c r="Q205" s="14">
        <f t="shared" si="63"/>
        <v>1.6</v>
      </c>
      <c r="R205" s="12"/>
      <c r="S205" s="12"/>
      <c r="T205" s="12"/>
      <c r="U205" s="14">
        <f t="shared" si="59"/>
        <v>6</v>
      </c>
      <c r="V205" s="62">
        <f t="shared" si="60"/>
        <v>5.9134746922024632</v>
      </c>
      <c r="W205" s="28">
        <f t="shared" si="61"/>
        <v>1.504</v>
      </c>
      <c r="X205" s="1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  <c r="GV205" s="55"/>
      <c r="GW205" s="55"/>
      <c r="GX205" s="55"/>
      <c r="GY205" s="55"/>
      <c r="GZ205" s="55"/>
      <c r="HA205" s="55"/>
      <c r="HB205" s="55"/>
      <c r="HC205" s="55"/>
      <c r="HD205" s="55"/>
      <c r="HE205" s="55"/>
      <c r="HF205" s="55"/>
      <c r="HG205" s="55"/>
      <c r="HH205" s="55"/>
      <c r="HI205" s="55"/>
      <c r="HJ205" s="55"/>
      <c r="HK205" s="55"/>
      <c r="HL205" s="55"/>
      <c r="HM205" s="55"/>
      <c r="HN205" s="55"/>
      <c r="HO205" s="55"/>
      <c r="HP205" s="55"/>
      <c r="HQ205" s="55"/>
      <c r="HR205" s="55"/>
      <c r="HS205" s="55"/>
      <c r="HT205" s="55"/>
      <c r="HU205" s="55"/>
      <c r="HV205" s="55"/>
      <c r="HW205" s="55"/>
      <c r="HX205" s="55"/>
      <c r="HY205" s="55"/>
      <c r="HZ205" s="55"/>
      <c r="IA205" s="55"/>
      <c r="IB205" s="55"/>
      <c r="IC205" s="55"/>
      <c r="ID205" s="55"/>
      <c r="IE205" s="55"/>
      <c r="IF205" s="55"/>
      <c r="IG205" s="55"/>
      <c r="IH205" s="55"/>
      <c r="II205" s="55"/>
      <c r="IJ205" s="55"/>
      <c r="IK205" s="55"/>
      <c r="IL205" s="55"/>
      <c r="IM205" s="55"/>
      <c r="IN205" s="55"/>
      <c r="IO205" s="55"/>
      <c r="IP205" s="55"/>
      <c r="IQ205" s="55"/>
      <c r="IR205" s="55"/>
      <c r="IS205" s="55"/>
      <c r="IT205" s="55"/>
      <c r="IU205" s="55"/>
      <c r="IV205" s="55"/>
      <c r="IW205" s="55"/>
      <c r="IX205" s="55"/>
      <c r="IY205" s="55"/>
      <c r="IZ205" s="55"/>
      <c r="JA205" s="55"/>
      <c r="JB205" s="55"/>
    </row>
    <row r="206" spans="1:262" s="16" customFormat="1" ht="49.5" customHeight="1" x14ac:dyDescent="0.25">
      <c r="A206" s="10" t="s">
        <v>49</v>
      </c>
      <c r="B206" s="29" t="s">
        <v>403</v>
      </c>
      <c r="C206" s="12">
        <v>1</v>
      </c>
      <c r="D206" s="12"/>
      <c r="E206" s="12"/>
      <c r="F206" s="12">
        <v>35</v>
      </c>
      <c r="G206" s="18" t="s">
        <v>404</v>
      </c>
      <c r="H206" s="12" t="s">
        <v>61</v>
      </c>
      <c r="I206" s="12">
        <v>23.3</v>
      </c>
      <c r="J206" s="12">
        <v>16</v>
      </c>
      <c r="K206" s="12">
        <v>17.2</v>
      </c>
      <c r="L206" s="12">
        <v>3.5999999999999997E-2</v>
      </c>
      <c r="M206" s="12">
        <v>3.0000000000000001E-3</v>
      </c>
      <c r="N206" s="12">
        <v>0</v>
      </c>
      <c r="O206" s="14">
        <f t="shared" si="62"/>
        <v>3.9E-2</v>
      </c>
      <c r="P206" s="13" t="s">
        <v>620</v>
      </c>
      <c r="Q206" s="14">
        <f t="shared" si="63"/>
        <v>1</v>
      </c>
      <c r="R206" s="12"/>
      <c r="S206" s="12"/>
      <c r="T206" s="12"/>
      <c r="U206" s="14">
        <f t="shared" si="59"/>
        <v>3.9</v>
      </c>
      <c r="V206" s="62">
        <f t="shared" si="60"/>
        <v>5.3553351573187422</v>
      </c>
      <c r="W206" s="28">
        <f t="shared" si="61"/>
        <v>0.96099999999999997</v>
      </c>
      <c r="X206" s="1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  <c r="EG206" s="55"/>
      <c r="EH206" s="55"/>
      <c r="EI206" s="55"/>
      <c r="EJ206" s="55"/>
      <c r="EK206" s="55"/>
      <c r="EL206" s="55"/>
      <c r="EM206" s="55"/>
      <c r="EN206" s="55"/>
      <c r="EO206" s="55"/>
      <c r="EP206" s="55"/>
      <c r="EQ206" s="55"/>
      <c r="ER206" s="55"/>
      <c r="ES206" s="55"/>
      <c r="ET206" s="55"/>
      <c r="EU206" s="55"/>
      <c r="EV206" s="55"/>
      <c r="EW206" s="55"/>
      <c r="EX206" s="55"/>
      <c r="EY206" s="55"/>
      <c r="EZ206" s="55"/>
      <c r="FA206" s="55"/>
      <c r="FB206" s="55"/>
      <c r="FC206" s="55"/>
      <c r="FD206" s="55"/>
      <c r="FE206" s="55"/>
      <c r="FF206" s="55"/>
      <c r="FG206" s="55"/>
      <c r="FH206" s="55"/>
      <c r="FI206" s="55"/>
      <c r="FJ206" s="55"/>
      <c r="FK206" s="55"/>
      <c r="FL206" s="55"/>
      <c r="FM206" s="55"/>
      <c r="FN206" s="55"/>
      <c r="FO206" s="55"/>
      <c r="FP206" s="55"/>
      <c r="FQ206" s="55"/>
      <c r="FR206" s="55"/>
      <c r="FS206" s="55"/>
      <c r="FT206" s="55"/>
      <c r="FU206" s="55"/>
      <c r="FV206" s="55"/>
      <c r="FW206" s="55"/>
      <c r="FX206" s="55"/>
      <c r="FY206" s="55"/>
      <c r="FZ206" s="55"/>
      <c r="GA206" s="55"/>
      <c r="GB206" s="55"/>
      <c r="GC206" s="55"/>
      <c r="GD206" s="55"/>
      <c r="GE206" s="55"/>
      <c r="GF206" s="55"/>
      <c r="GG206" s="55"/>
      <c r="GH206" s="55"/>
      <c r="GI206" s="55"/>
      <c r="GJ206" s="55"/>
      <c r="GK206" s="55"/>
      <c r="GL206" s="55"/>
      <c r="GM206" s="55"/>
      <c r="GN206" s="55"/>
      <c r="GO206" s="55"/>
      <c r="GP206" s="55"/>
      <c r="GQ206" s="55"/>
      <c r="GR206" s="55"/>
      <c r="GS206" s="55"/>
      <c r="GT206" s="55"/>
      <c r="GU206" s="55"/>
      <c r="GV206" s="55"/>
      <c r="GW206" s="55"/>
      <c r="GX206" s="55"/>
      <c r="GY206" s="55"/>
      <c r="GZ206" s="55"/>
      <c r="HA206" s="55"/>
      <c r="HB206" s="55"/>
      <c r="HC206" s="55"/>
      <c r="HD206" s="55"/>
      <c r="HE206" s="55"/>
      <c r="HF206" s="55"/>
      <c r="HG206" s="55"/>
      <c r="HH206" s="55"/>
      <c r="HI206" s="55"/>
      <c r="HJ206" s="55"/>
      <c r="HK206" s="55"/>
      <c r="HL206" s="55"/>
      <c r="HM206" s="55"/>
      <c r="HN206" s="55"/>
      <c r="HO206" s="55"/>
      <c r="HP206" s="55"/>
      <c r="HQ206" s="55"/>
      <c r="HR206" s="55"/>
      <c r="HS206" s="55"/>
      <c r="HT206" s="55"/>
      <c r="HU206" s="55"/>
      <c r="HV206" s="55"/>
      <c r="HW206" s="55"/>
      <c r="HX206" s="55"/>
      <c r="HY206" s="55"/>
      <c r="HZ206" s="55"/>
      <c r="IA206" s="55"/>
      <c r="IB206" s="55"/>
      <c r="IC206" s="55"/>
      <c r="ID206" s="55"/>
      <c r="IE206" s="55"/>
      <c r="IF206" s="55"/>
      <c r="IG206" s="55"/>
      <c r="IH206" s="55"/>
      <c r="II206" s="55"/>
      <c r="IJ206" s="55"/>
      <c r="IK206" s="55"/>
      <c r="IL206" s="55"/>
      <c r="IM206" s="55"/>
      <c r="IN206" s="55"/>
      <c r="IO206" s="55"/>
      <c r="IP206" s="55"/>
      <c r="IQ206" s="55"/>
      <c r="IR206" s="55"/>
      <c r="IS206" s="55"/>
      <c r="IT206" s="55"/>
      <c r="IU206" s="55"/>
      <c r="IV206" s="55"/>
      <c r="IW206" s="55"/>
      <c r="IX206" s="55"/>
      <c r="IY206" s="55"/>
      <c r="IZ206" s="55"/>
      <c r="JA206" s="55"/>
      <c r="JB206" s="55"/>
    </row>
    <row r="207" spans="1:262" s="16" customFormat="1" ht="105.75" customHeight="1" x14ac:dyDescent="0.25">
      <c r="A207" s="10" t="s">
        <v>68</v>
      </c>
      <c r="B207" s="29" t="s">
        <v>406</v>
      </c>
      <c r="C207" s="12">
        <v>2.5</v>
      </c>
      <c r="D207" s="12">
        <v>1.8</v>
      </c>
      <c r="E207" s="12"/>
      <c r="F207" s="12">
        <v>35</v>
      </c>
      <c r="G207" s="18" t="s">
        <v>405</v>
      </c>
      <c r="H207" s="12" t="s">
        <v>206</v>
      </c>
      <c r="I207" s="47" t="s">
        <v>410</v>
      </c>
      <c r="J207" s="12">
        <v>12.7</v>
      </c>
      <c r="K207" s="12">
        <v>13.6</v>
      </c>
      <c r="L207" s="12">
        <v>0.19600000000000001</v>
      </c>
      <c r="M207" s="12">
        <v>8.4000000000000005E-2</v>
      </c>
      <c r="N207" s="12">
        <v>0</v>
      </c>
      <c r="O207" s="14">
        <f t="shared" si="62"/>
        <v>0.28000000000000003</v>
      </c>
      <c r="P207" s="13" t="s">
        <v>518</v>
      </c>
      <c r="Q207" s="14">
        <f t="shared" si="63"/>
        <v>1.8</v>
      </c>
      <c r="R207" s="12"/>
      <c r="S207" s="12"/>
      <c r="T207" s="12"/>
      <c r="U207" s="62">
        <f t="shared" si="59"/>
        <v>15.555555555555555</v>
      </c>
      <c r="V207" s="62">
        <f t="shared" si="60"/>
        <v>5.1285909712722306</v>
      </c>
      <c r="W207" s="28">
        <f t="shared" si="61"/>
        <v>1.52</v>
      </c>
      <c r="X207" s="1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55"/>
      <c r="EI207" s="55"/>
      <c r="EJ207" s="55"/>
      <c r="EK207" s="55"/>
      <c r="EL207" s="55"/>
      <c r="EM207" s="55"/>
      <c r="EN207" s="55"/>
      <c r="EO207" s="55"/>
      <c r="EP207" s="55"/>
      <c r="EQ207" s="55"/>
      <c r="ER207" s="55"/>
      <c r="ES207" s="55"/>
      <c r="ET207" s="55"/>
      <c r="EU207" s="55"/>
      <c r="EV207" s="55"/>
      <c r="EW207" s="55"/>
      <c r="EX207" s="55"/>
      <c r="EY207" s="55"/>
      <c r="EZ207" s="55"/>
      <c r="FA207" s="55"/>
      <c r="FB207" s="55"/>
      <c r="FC207" s="55"/>
      <c r="FD207" s="55"/>
      <c r="FE207" s="55"/>
      <c r="FF207" s="55"/>
      <c r="FG207" s="55"/>
      <c r="FH207" s="55"/>
      <c r="FI207" s="55"/>
      <c r="FJ207" s="55"/>
      <c r="FK207" s="55"/>
      <c r="FL207" s="55"/>
      <c r="FM207" s="55"/>
      <c r="FN207" s="55"/>
      <c r="FO207" s="55"/>
      <c r="FP207" s="55"/>
      <c r="FQ207" s="55"/>
      <c r="FR207" s="55"/>
      <c r="FS207" s="55"/>
      <c r="FT207" s="55"/>
      <c r="FU207" s="55"/>
      <c r="FV207" s="55"/>
      <c r="FW207" s="55"/>
      <c r="FX207" s="55"/>
      <c r="FY207" s="55"/>
      <c r="FZ207" s="55"/>
      <c r="GA207" s="55"/>
      <c r="GB207" s="55"/>
      <c r="GC207" s="55"/>
      <c r="GD207" s="55"/>
      <c r="GE207" s="55"/>
      <c r="GF207" s="55"/>
      <c r="GG207" s="55"/>
      <c r="GH207" s="55"/>
      <c r="GI207" s="55"/>
      <c r="GJ207" s="55"/>
      <c r="GK207" s="55"/>
      <c r="GL207" s="55"/>
      <c r="GM207" s="55"/>
      <c r="GN207" s="55"/>
      <c r="GO207" s="55"/>
      <c r="GP207" s="55"/>
      <c r="GQ207" s="55"/>
      <c r="GR207" s="55"/>
      <c r="GS207" s="55"/>
      <c r="GT207" s="55"/>
      <c r="GU207" s="55"/>
      <c r="GV207" s="55"/>
      <c r="GW207" s="55"/>
      <c r="GX207" s="55"/>
      <c r="GY207" s="55"/>
      <c r="GZ207" s="55"/>
      <c r="HA207" s="55"/>
      <c r="HB207" s="55"/>
      <c r="HC207" s="55"/>
      <c r="HD207" s="55"/>
      <c r="HE207" s="55"/>
      <c r="HF207" s="55"/>
      <c r="HG207" s="55"/>
      <c r="HH207" s="55"/>
      <c r="HI207" s="55"/>
      <c r="HJ207" s="55"/>
      <c r="HK207" s="55"/>
      <c r="HL207" s="55"/>
      <c r="HM207" s="55"/>
      <c r="HN207" s="55"/>
      <c r="HO207" s="55"/>
      <c r="HP207" s="55"/>
      <c r="HQ207" s="55"/>
      <c r="HR207" s="55"/>
      <c r="HS207" s="55"/>
      <c r="HT207" s="55"/>
      <c r="HU207" s="55"/>
      <c r="HV207" s="55"/>
      <c r="HW207" s="55"/>
      <c r="HX207" s="55"/>
      <c r="HY207" s="55"/>
      <c r="HZ207" s="55"/>
      <c r="IA207" s="55"/>
      <c r="IB207" s="55"/>
      <c r="IC207" s="55"/>
      <c r="ID207" s="55"/>
      <c r="IE207" s="55"/>
      <c r="IF207" s="55"/>
      <c r="IG207" s="55"/>
      <c r="IH207" s="55"/>
      <c r="II207" s="55"/>
      <c r="IJ207" s="55"/>
      <c r="IK207" s="55"/>
      <c r="IL207" s="55"/>
      <c r="IM207" s="55"/>
      <c r="IN207" s="55"/>
      <c r="IO207" s="55"/>
      <c r="IP207" s="55"/>
      <c r="IQ207" s="55"/>
      <c r="IR207" s="55"/>
      <c r="IS207" s="55"/>
      <c r="IT207" s="55"/>
      <c r="IU207" s="55"/>
      <c r="IV207" s="55"/>
      <c r="IW207" s="55"/>
      <c r="IX207" s="55"/>
      <c r="IY207" s="55"/>
      <c r="IZ207" s="55"/>
      <c r="JA207" s="55"/>
      <c r="JB207" s="55"/>
    </row>
    <row r="208" spans="1:262" s="16" customFormat="1" ht="121.5" customHeight="1" x14ac:dyDescent="0.25">
      <c r="A208" s="10" t="s">
        <v>85</v>
      </c>
      <c r="B208" s="29" t="s">
        <v>408</v>
      </c>
      <c r="C208" s="12">
        <v>2.5</v>
      </c>
      <c r="D208" s="12">
        <v>2.5</v>
      </c>
      <c r="E208" s="12"/>
      <c r="F208" s="12">
        <v>35</v>
      </c>
      <c r="G208" s="18" t="s">
        <v>409</v>
      </c>
      <c r="H208" s="12" t="s">
        <v>61</v>
      </c>
      <c r="I208" s="12">
        <v>19.399999999999999</v>
      </c>
      <c r="J208" s="12">
        <v>16</v>
      </c>
      <c r="K208" s="12">
        <v>17.2</v>
      </c>
      <c r="L208" s="12">
        <v>0.16</v>
      </c>
      <c r="M208" s="12">
        <v>0.36799999999999999</v>
      </c>
      <c r="N208" s="12">
        <v>0</v>
      </c>
      <c r="O208" s="14">
        <f t="shared" si="62"/>
        <v>0.52800000000000002</v>
      </c>
      <c r="P208" s="13" t="s">
        <v>519</v>
      </c>
      <c r="Q208" s="14">
        <f t="shared" si="63"/>
        <v>2.5</v>
      </c>
      <c r="R208" s="12"/>
      <c r="S208" s="12"/>
      <c r="T208" s="12"/>
      <c r="U208" s="14">
        <f t="shared" si="59"/>
        <v>21.12</v>
      </c>
      <c r="V208" s="62">
        <f t="shared" si="60"/>
        <v>3.0697674418604657</v>
      </c>
      <c r="W208" s="28">
        <f t="shared" si="61"/>
        <v>1.972</v>
      </c>
      <c r="X208" s="1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  <c r="EG208" s="55"/>
      <c r="EH208" s="55"/>
      <c r="EI208" s="55"/>
      <c r="EJ208" s="55"/>
      <c r="EK208" s="55"/>
      <c r="EL208" s="55"/>
      <c r="EM208" s="55"/>
      <c r="EN208" s="55"/>
      <c r="EO208" s="55"/>
      <c r="EP208" s="55"/>
      <c r="EQ208" s="55"/>
      <c r="ER208" s="55"/>
      <c r="ES208" s="55"/>
      <c r="ET208" s="55"/>
      <c r="EU208" s="55"/>
      <c r="EV208" s="55"/>
      <c r="EW208" s="55"/>
      <c r="EX208" s="55"/>
      <c r="EY208" s="55"/>
      <c r="EZ208" s="55"/>
      <c r="FA208" s="55"/>
      <c r="FB208" s="55"/>
      <c r="FC208" s="55"/>
      <c r="FD208" s="55"/>
      <c r="FE208" s="55"/>
      <c r="FF208" s="55"/>
      <c r="FG208" s="55"/>
      <c r="FH208" s="55"/>
      <c r="FI208" s="55"/>
      <c r="FJ208" s="55"/>
      <c r="FK208" s="55"/>
      <c r="FL208" s="55"/>
      <c r="FM208" s="55"/>
      <c r="FN208" s="55"/>
      <c r="FO208" s="55"/>
      <c r="FP208" s="55"/>
      <c r="FQ208" s="55"/>
      <c r="FR208" s="55"/>
      <c r="FS208" s="55"/>
      <c r="FT208" s="55"/>
      <c r="FU208" s="55"/>
      <c r="FV208" s="55"/>
      <c r="FW208" s="55"/>
      <c r="FX208" s="55"/>
      <c r="FY208" s="55"/>
      <c r="FZ208" s="55"/>
      <c r="GA208" s="55"/>
      <c r="GB208" s="55"/>
      <c r="GC208" s="55"/>
      <c r="GD208" s="55"/>
      <c r="GE208" s="55"/>
      <c r="GF208" s="55"/>
      <c r="GG208" s="55"/>
      <c r="GH208" s="55"/>
      <c r="GI208" s="55"/>
      <c r="GJ208" s="55"/>
      <c r="GK208" s="55"/>
      <c r="GL208" s="55"/>
      <c r="GM208" s="55"/>
      <c r="GN208" s="55"/>
      <c r="GO208" s="55"/>
      <c r="GP208" s="55"/>
      <c r="GQ208" s="55"/>
      <c r="GR208" s="55"/>
      <c r="GS208" s="55"/>
      <c r="GT208" s="55"/>
      <c r="GU208" s="55"/>
      <c r="GV208" s="55"/>
      <c r="GW208" s="55"/>
      <c r="GX208" s="55"/>
      <c r="GY208" s="55"/>
      <c r="GZ208" s="55"/>
      <c r="HA208" s="55"/>
      <c r="HB208" s="55"/>
      <c r="HC208" s="55"/>
      <c r="HD208" s="55"/>
      <c r="HE208" s="55"/>
      <c r="HF208" s="55"/>
      <c r="HG208" s="55"/>
      <c r="HH208" s="55"/>
      <c r="HI208" s="55"/>
      <c r="HJ208" s="55"/>
      <c r="HK208" s="55"/>
      <c r="HL208" s="55"/>
      <c r="HM208" s="55"/>
      <c r="HN208" s="55"/>
      <c r="HO208" s="55"/>
      <c r="HP208" s="55"/>
      <c r="HQ208" s="55"/>
      <c r="HR208" s="55"/>
      <c r="HS208" s="55"/>
      <c r="HT208" s="55"/>
      <c r="HU208" s="55"/>
      <c r="HV208" s="55"/>
      <c r="HW208" s="55"/>
      <c r="HX208" s="55"/>
      <c r="HY208" s="55"/>
      <c r="HZ208" s="55"/>
      <c r="IA208" s="55"/>
      <c r="IB208" s="55"/>
      <c r="IC208" s="55"/>
      <c r="ID208" s="55"/>
      <c r="IE208" s="55"/>
      <c r="IF208" s="55"/>
      <c r="IG208" s="55"/>
      <c r="IH208" s="55"/>
      <c r="II208" s="55"/>
      <c r="IJ208" s="55"/>
      <c r="IK208" s="55"/>
      <c r="IL208" s="55"/>
      <c r="IM208" s="55"/>
      <c r="IN208" s="55"/>
      <c r="IO208" s="55"/>
      <c r="IP208" s="55"/>
      <c r="IQ208" s="55"/>
      <c r="IR208" s="55"/>
      <c r="IS208" s="55"/>
      <c r="IT208" s="55"/>
      <c r="IU208" s="55"/>
      <c r="IV208" s="55"/>
      <c r="IW208" s="55"/>
      <c r="IX208" s="55"/>
      <c r="IY208" s="55"/>
      <c r="IZ208" s="55"/>
      <c r="JA208" s="55"/>
      <c r="JB208" s="55"/>
    </row>
    <row r="209" spans="1:262" s="16" customFormat="1" ht="111" customHeight="1" x14ac:dyDescent="0.25">
      <c r="A209" s="10" t="s">
        <v>86</v>
      </c>
      <c r="B209" s="29"/>
      <c r="C209" s="14"/>
      <c r="D209" s="14"/>
      <c r="E209" s="14"/>
      <c r="F209" s="14">
        <v>35</v>
      </c>
      <c r="G209" s="18" t="s">
        <v>407</v>
      </c>
      <c r="H209" s="12" t="s">
        <v>61</v>
      </c>
      <c r="I209" s="12">
        <v>32.1</v>
      </c>
      <c r="J209" s="14">
        <v>16</v>
      </c>
      <c r="K209" s="14">
        <v>17.2</v>
      </c>
      <c r="L209" s="14">
        <v>0</v>
      </c>
      <c r="M209" s="14">
        <v>0</v>
      </c>
      <c r="N209" s="14">
        <v>0</v>
      </c>
      <c r="O209" s="14">
        <f t="shared" si="62"/>
        <v>0</v>
      </c>
      <c r="P209" s="13" t="s">
        <v>520</v>
      </c>
      <c r="Q209" s="14">
        <f t="shared" si="63"/>
        <v>0</v>
      </c>
      <c r="R209" s="14"/>
      <c r="S209" s="14"/>
      <c r="T209" s="14"/>
      <c r="U209" s="14"/>
      <c r="V209" s="14">
        <f t="shared" si="60"/>
        <v>0</v>
      </c>
      <c r="W209" s="28">
        <f t="shared" si="61"/>
        <v>0</v>
      </c>
      <c r="X209" s="1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  <c r="EG209" s="55"/>
      <c r="EH209" s="55"/>
      <c r="EI209" s="55"/>
      <c r="EJ209" s="55"/>
      <c r="EK209" s="55"/>
      <c r="EL209" s="55"/>
      <c r="EM209" s="55"/>
      <c r="EN209" s="55"/>
      <c r="EO209" s="55"/>
      <c r="EP209" s="55"/>
      <c r="EQ209" s="55"/>
      <c r="ER209" s="55"/>
      <c r="ES209" s="55"/>
      <c r="ET209" s="55"/>
      <c r="EU209" s="55"/>
      <c r="EV209" s="55"/>
      <c r="EW209" s="55"/>
      <c r="EX209" s="55"/>
      <c r="EY209" s="55"/>
      <c r="EZ209" s="55"/>
      <c r="FA209" s="55"/>
      <c r="FB209" s="55"/>
      <c r="FC209" s="55"/>
      <c r="FD209" s="55"/>
      <c r="FE209" s="55"/>
      <c r="FF209" s="55"/>
      <c r="FG209" s="55"/>
      <c r="FH209" s="55"/>
      <c r="FI209" s="55"/>
      <c r="FJ209" s="55"/>
      <c r="FK209" s="55"/>
      <c r="FL209" s="55"/>
      <c r="FM209" s="55"/>
      <c r="FN209" s="55"/>
      <c r="FO209" s="55"/>
      <c r="FP209" s="55"/>
      <c r="FQ209" s="55"/>
      <c r="FR209" s="55"/>
      <c r="FS209" s="55"/>
      <c r="FT209" s="55"/>
      <c r="FU209" s="55"/>
      <c r="FV209" s="55"/>
      <c r="FW209" s="55"/>
      <c r="FX209" s="55"/>
      <c r="FY209" s="55"/>
      <c r="FZ209" s="55"/>
      <c r="GA209" s="55"/>
      <c r="GB209" s="55"/>
      <c r="GC209" s="55"/>
      <c r="GD209" s="55"/>
      <c r="GE209" s="55"/>
      <c r="GF209" s="55"/>
      <c r="GG209" s="55"/>
      <c r="GH209" s="55"/>
      <c r="GI209" s="55"/>
      <c r="GJ209" s="55"/>
      <c r="GK209" s="55"/>
      <c r="GL209" s="55"/>
      <c r="GM209" s="55"/>
      <c r="GN209" s="55"/>
      <c r="GO209" s="55"/>
      <c r="GP209" s="55"/>
      <c r="GQ209" s="55"/>
      <c r="GR209" s="55"/>
      <c r="GS209" s="55"/>
      <c r="GT209" s="55"/>
      <c r="GU209" s="55"/>
      <c r="GV209" s="55"/>
      <c r="GW209" s="55"/>
      <c r="GX209" s="55"/>
      <c r="GY209" s="55"/>
      <c r="GZ209" s="55"/>
      <c r="HA209" s="55"/>
      <c r="HB209" s="55"/>
      <c r="HC209" s="55"/>
      <c r="HD209" s="55"/>
      <c r="HE209" s="55"/>
      <c r="HF209" s="55"/>
      <c r="HG209" s="55"/>
      <c r="HH209" s="55"/>
      <c r="HI209" s="55"/>
      <c r="HJ209" s="55"/>
      <c r="HK209" s="55"/>
      <c r="HL209" s="55"/>
      <c r="HM209" s="55"/>
      <c r="HN209" s="55"/>
      <c r="HO209" s="55"/>
      <c r="HP209" s="55"/>
      <c r="HQ209" s="55"/>
      <c r="HR209" s="55"/>
      <c r="HS209" s="55"/>
      <c r="HT209" s="55"/>
      <c r="HU209" s="55"/>
      <c r="HV209" s="55"/>
      <c r="HW209" s="55"/>
      <c r="HX209" s="55"/>
      <c r="HY209" s="55"/>
      <c r="HZ209" s="55"/>
      <c r="IA209" s="55"/>
      <c r="IB209" s="55"/>
      <c r="IC209" s="55"/>
      <c r="ID209" s="55"/>
      <c r="IE209" s="55"/>
      <c r="IF209" s="55"/>
      <c r="IG209" s="55"/>
      <c r="IH209" s="55"/>
      <c r="II209" s="55"/>
      <c r="IJ209" s="55"/>
      <c r="IK209" s="55"/>
      <c r="IL209" s="55"/>
      <c r="IM209" s="55"/>
      <c r="IN209" s="55"/>
      <c r="IO209" s="55"/>
      <c r="IP209" s="55"/>
      <c r="IQ209" s="55"/>
      <c r="IR209" s="55"/>
      <c r="IS209" s="55"/>
      <c r="IT209" s="55"/>
      <c r="IU209" s="55"/>
      <c r="IV209" s="55"/>
      <c r="IW209" s="55"/>
      <c r="IX209" s="55"/>
      <c r="IY209" s="55"/>
      <c r="IZ209" s="55"/>
      <c r="JA209" s="55"/>
      <c r="JB209" s="55"/>
    </row>
    <row r="210" spans="1:262" s="16" customFormat="1" ht="34.5" customHeight="1" x14ac:dyDescent="0.25">
      <c r="A210" s="10" t="s">
        <v>208</v>
      </c>
      <c r="B210" s="29"/>
      <c r="C210" s="14"/>
      <c r="D210" s="14"/>
      <c r="E210" s="14"/>
      <c r="F210" s="14">
        <v>35</v>
      </c>
      <c r="G210" s="19" t="s">
        <v>411</v>
      </c>
      <c r="H210" s="22" t="s">
        <v>61</v>
      </c>
      <c r="I210" s="12">
        <v>37.299999999999997</v>
      </c>
      <c r="J210" s="14">
        <v>16</v>
      </c>
      <c r="K210" s="14">
        <v>17.2</v>
      </c>
      <c r="L210" s="14">
        <v>0</v>
      </c>
      <c r="M210" s="14">
        <v>0</v>
      </c>
      <c r="N210" s="20">
        <v>0</v>
      </c>
      <c r="O210" s="14">
        <f t="shared" si="62"/>
        <v>0</v>
      </c>
      <c r="P210" s="12" t="s">
        <v>61</v>
      </c>
      <c r="Q210" s="14">
        <f t="shared" si="63"/>
        <v>0</v>
      </c>
      <c r="R210" s="14"/>
      <c r="S210" s="14"/>
      <c r="T210" s="14"/>
      <c r="U210" s="14"/>
      <c r="V210" s="14">
        <f>O210/K210*100</f>
        <v>0</v>
      </c>
      <c r="W210" s="28">
        <f t="shared" si="61"/>
        <v>0</v>
      </c>
      <c r="X210" s="1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  <c r="EG210" s="55"/>
      <c r="EH210" s="55"/>
      <c r="EI210" s="55"/>
      <c r="EJ210" s="55"/>
      <c r="EK210" s="55"/>
      <c r="EL210" s="55"/>
      <c r="EM210" s="55"/>
      <c r="EN210" s="55"/>
      <c r="EO210" s="55"/>
      <c r="EP210" s="55"/>
      <c r="EQ210" s="55"/>
      <c r="ER210" s="55"/>
      <c r="ES210" s="55"/>
      <c r="ET210" s="55"/>
      <c r="EU210" s="55"/>
      <c r="EV210" s="55"/>
      <c r="EW210" s="55"/>
      <c r="EX210" s="55"/>
      <c r="EY210" s="55"/>
      <c r="EZ210" s="55"/>
      <c r="FA210" s="55"/>
      <c r="FB210" s="55"/>
      <c r="FC210" s="55"/>
      <c r="FD210" s="55"/>
      <c r="FE210" s="55"/>
      <c r="FF210" s="55"/>
      <c r="FG210" s="55"/>
      <c r="FH210" s="55"/>
      <c r="FI210" s="55"/>
      <c r="FJ210" s="55"/>
      <c r="FK210" s="55"/>
      <c r="FL210" s="55"/>
      <c r="FM210" s="55"/>
      <c r="FN210" s="55"/>
      <c r="FO210" s="55"/>
      <c r="FP210" s="55"/>
      <c r="FQ210" s="55"/>
      <c r="FR210" s="55"/>
      <c r="FS210" s="55"/>
      <c r="FT210" s="55"/>
      <c r="FU210" s="55"/>
      <c r="FV210" s="55"/>
      <c r="FW210" s="55"/>
      <c r="FX210" s="55"/>
      <c r="FY210" s="55"/>
      <c r="FZ210" s="55"/>
      <c r="GA210" s="55"/>
      <c r="GB210" s="55"/>
      <c r="GC210" s="55"/>
      <c r="GD210" s="55"/>
      <c r="GE210" s="55"/>
      <c r="GF210" s="55"/>
      <c r="GG210" s="55"/>
      <c r="GH210" s="55"/>
      <c r="GI210" s="55"/>
      <c r="GJ210" s="55"/>
      <c r="GK210" s="55"/>
      <c r="GL210" s="55"/>
      <c r="GM210" s="55"/>
      <c r="GN210" s="55"/>
      <c r="GO210" s="55"/>
      <c r="GP210" s="55"/>
      <c r="GQ210" s="55"/>
      <c r="GR210" s="55"/>
      <c r="GS210" s="55"/>
      <c r="GT210" s="55"/>
      <c r="GU210" s="55"/>
      <c r="GV210" s="55"/>
      <c r="GW210" s="55"/>
      <c r="GX210" s="55"/>
      <c r="GY210" s="55"/>
      <c r="GZ210" s="55"/>
      <c r="HA210" s="55"/>
      <c r="HB210" s="55"/>
      <c r="HC210" s="55"/>
      <c r="HD210" s="55"/>
      <c r="HE210" s="55"/>
      <c r="HF210" s="55"/>
      <c r="HG210" s="55"/>
      <c r="HH210" s="55"/>
      <c r="HI210" s="55"/>
      <c r="HJ210" s="55"/>
      <c r="HK210" s="55"/>
      <c r="HL210" s="55"/>
      <c r="HM210" s="55"/>
      <c r="HN210" s="55"/>
      <c r="HO210" s="55"/>
      <c r="HP210" s="55"/>
      <c r="HQ210" s="55"/>
      <c r="HR210" s="55"/>
      <c r="HS210" s="55"/>
      <c r="HT210" s="55"/>
      <c r="HU210" s="55"/>
      <c r="HV210" s="55"/>
      <c r="HW210" s="55"/>
      <c r="HX210" s="55"/>
      <c r="HY210" s="55"/>
      <c r="HZ210" s="55"/>
      <c r="IA210" s="55"/>
      <c r="IB210" s="55"/>
      <c r="IC210" s="55"/>
      <c r="ID210" s="55"/>
      <c r="IE210" s="55"/>
      <c r="IF210" s="55"/>
      <c r="IG210" s="55"/>
      <c r="IH210" s="55"/>
      <c r="II210" s="55"/>
      <c r="IJ210" s="55"/>
      <c r="IK210" s="55"/>
      <c r="IL210" s="55"/>
      <c r="IM210" s="55"/>
      <c r="IN210" s="55"/>
      <c r="IO210" s="55"/>
      <c r="IP210" s="55"/>
      <c r="IQ210" s="55"/>
      <c r="IR210" s="55"/>
      <c r="IS210" s="55"/>
      <c r="IT210" s="55"/>
      <c r="IU210" s="55"/>
      <c r="IV210" s="55"/>
      <c r="IW210" s="55"/>
      <c r="IX210" s="55"/>
      <c r="IY210" s="55"/>
      <c r="IZ210" s="55"/>
      <c r="JA210" s="55"/>
      <c r="JB210" s="55"/>
    </row>
    <row r="211" spans="1:262" s="2" customFormat="1" ht="34.5" customHeight="1" x14ac:dyDescent="0.25">
      <c r="A211" s="76" t="s">
        <v>643</v>
      </c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1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2"/>
      <c r="CI211" s="52"/>
      <c r="CJ211" s="52"/>
      <c r="CK211" s="52"/>
      <c r="CL211" s="52"/>
      <c r="CM211" s="52"/>
      <c r="CN211" s="52"/>
      <c r="CO211" s="52"/>
      <c r="CP211" s="52"/>
      <c r="CQ211" s="52"/>
      <c r="CR211" s="52"/>
      <c r="CS211" s="52"/>
      <c r="CT211" s="52"/>
      <c r="CU211" s="52"/>
      <c r="CV211" s="52"/>
      <c r="CW211" s="52"/>
      <c r="CX211" s="52"/>
      <c r="CY211" s="52"/>
      <c r="CZ211" s="52"/>
      <c r="DA211" s="52"/>
      <c r="DB211" s="52"/>
      <c r="DC211" s="52"/>
      <c r="DD211" s="52"/>
      <c r="DE211" s="52"/>
      <c r="DF211" s="52"/>
      <c r="DG211" s="52"/>
      <c r="DH211" s="52"/>
      <c r="DI211" s="52"/>
      <c r="DJ211" s="52"/>
      <c r="DK211" s="52"/>
      <c r="DL211" s="52"/>
      <c r="DM211" s="52"/>
      <c r="DN211" s="52"/>
      <c r="DO211" s="52"/>
      <c r="DP211" s="52"/>
      <c r="DQ211" s="52"/>
      <c r="DR211" s="52"/>
      <c r="DS211" s="52"/>
      <c r="DT211" s="52"/>
      <c r="DU211" s="52"/>
      <c r="DV211" s="52"/>
      <c r="DW211" s="52"/>
      <c r="DX211" s="52"/>
      <c r="DY211" s="52"/>
      <c r="DZ211" s="52"/>
      <c r="EA211" s="52"/>
      <c r="EB211" s="52"/>
      <c r="EC211" s="52"/>
      <c r="ED211" s="52"/>
      <c r="EE211" s="52"/>
      <c r="EF211" s="52"/>
      <c r="EG211" s="52"/>
      <c r="EH211" s="52"/>
      <c r="EI211" s="52"/>
      <c r="EJ211" s="52"/>
      <c r="EK211" s="52"/>
      <c r="EL211" s="52"/>
      <c r="EM211" s="52"/>
      <c r="EN211" s="52"/>
      <c r="EO211" s="52"/>
      <c r="EP211" s="52"/>
      <c r="EQ211" s="52"/>
      <c r="ER211" s="52"/>
      <c r="ES211" s="52"/>
      <c r="ET211" s="52"/>
      <c r="EU211" s="52"/>
      <c r="EV211" s="52"/>
      <c r="EW211" s="52"/>
      <c r="EX211" s="52"/>
      <c r="EY211" s="52"/>
      <c r="EZ211" s="52"/>
      <c r="FA211" s="52"/>
      <c r="FB211" s="52"/>
      <c r="FC211" s="52"/>
      <c r="FD211" s="52"/>
      <c r="FE211" s="52"/>
      <c r="FF211" s="52"/>
      <c r="FG211" s="52"/>
      <c r="FH211" s="52"/>
      <c r="FI211" s="52"/>
      <c r="FJ211" s="52"/>
      <c r="FK211" s="52"/>
      <c r="FL211" s="52"/>
      <c r="FM211" s="52"/>
      <c r="FN211" s="52"/>
      <c r="FO211" s="52"/>
      <c r="FP211" s="52"/>
      <c r="FQ211" s="52"/>
      <c r="FR211" s="52"/>
      <c r="FS211" s="52"/>
      <c r="FT211" s="52"/>
      <c r="FU211" s="52"/>
      <c r="FV211" s="52"/>
      <c r="FW211" s="52"/>
      <c r="FX211" s="52"/>
      <c r="FY211" s="52"/>
      <c r="FZ211" s="52"/>
      <c r="GA211" s="52"/>
      <c r="GB211" s="52"/>
      <c r="GC211" s="52"/>
      <c r="GD211" s="52"/>
      <c r="GE211" s="52"/>
      <c r="GF211" s="52"/>
      <c r="GG211" s="52"/>
      <c r="GH211" s="52"/>
      <c r="GI211" s="52"/>
      <c r="GJ211" s="52"/>
      <c r="GK211" s="52"/>
      <c r="GL211" s="52"/>
      <c r="GM211" s="52"/>
      <c r="GN211" s="52"/>
      <c r="GO211" s="52"/>
      <c r="GP211" s="52"/>
      <c r="GQ211" s="52"/>
      <c r="GR211" s="52"/>
      <c r="GS211" s="52"/>
      <c r="GT211" s="52"/>
      <c r="GU211" s="52"/>
      <c r="GV211" s="52"/>
      <c r="GW211" s="52"/>
      <c r="GX211" s="52"/>
      <c r="GY211" s="52"/>
      <c r="GZ211" s="52"/>
      <c r="HA211" s="52"/>
      <c r="HB211" s="52"/>
      <c r="HC211" s="52"/>
      <c r="HD211" s="52"/>
      <c r="HE211" s="52"/>
      <c r="HF211" s="52"/>
      <c r="HG211" s="52"/>
      <c r="HH211" s="52"/>
      <c r="HI211" s="52"/>
      <c r="HJ211" s="52"/>
      <c r="HK211" s="52"/>
      <c r="HL211" s="52"/>
      <c r="HM211" s="52"/>
      <c r="HN211" s="52"/>
      <c r="HO211" s="52"/>
      <c r="HP211" s="52"/>
      <c r="HQ211" s="52"/>
      <c r="HR211" s="52"/>
      <c r="HS211" s="52"/>
      <c r="HT211" s="52"/>
      <c r="HU211" s="52"/>
      <c r="HV211" s="52"/>
      <c r="HW211" s="52"/>
      <c r="HX211" s="52"/>
      <c r="HY211" s="52"/>
      <c r="HZ211" s="52"/>
      <c r="IA211" s="52"/>
      <c r="IB211" s="52"/>
      <c r="IC211" s="52"/>
      <c r="ID211" s="52"/>
      <c r="IE211" s="52"/>
      <c r="IF211" s="52"/>
      <c r="IG211" s="52"/>
      <c r="IH211" s="52"/>
      <c r="II211" s="52"/>
      <c r="IJ211" s="52"/>
      <c r="IK211" s="52"/>
      <c r="IL211" s="52"/>
      <c r="IM211" s="52"/>
      <c r="IN211" s="52"/>
      <c r="IO211" s="52"/>
      <c r="IP211" s="52"/>
      <c r="IQ211" s="52"/>
      <c r="IR211" s="52"/>
      <c r="IS211" s="52"/>
      <c r="IT211" s="52"/>
      <c r="IU211" s="52"/>
      <c r="IV211" s="52"/>
      <c r="IW211" s="52"/>
      <c r="IX211" s="52"/>
      <c r="IY211" s="52"/>
      <c r="IZ211" s="52"/>
      <c r="JA211" s="52"/>
      <c r="JB211" s="52"/>
    </row>
    <row r="212" spans="1:262" s="16" customFormat="1" ht="182.25" customHeight="1" x14ac:dyDescent="0.25">
      <c r="A212" s="10" t="s">
        <v>25</v>
      </c>
      <c r="B212" s="11" t="s">
        <v>417</v>
      </c>
      <c r="C212" s="12"/>
      <c r="D212" s="12"/>
      <c r="E212" s="12"/>
      <c r="F212" s="12">
        <v>35</v>
      </c>
      <c r="G212" s="12"/>
      <c r="H212" s="12" t="s">
        <v>476</v>
      </c>
      <c r="I212" s="12" t="s">
        <v>477</v>
      </c>
      <c r="J212" s="12">
        <v>10.6</v>
      </c>
      <c r="K212" s="12">
        <v>11.4</v>
      </c>
      <c r="L212" s="12">
        <f>SUM(L213:L218)</f>
        <v>1.0900000000000001</v>
      </c>
      <c r="M212" s="12">
        <f>SUM(M213:M218)</f>
        <v>0.28299999999999997</v>
      </c>
      <c r="N212" s="12">
        <f>SUM(N213:N218)</f>
        <v>0</v>
      </c>
      <c r="O212" s="12">
        <f>SUM(O213:O218)</f>
        <v>1.3730000000000002</v>
      </c>
      <c r="P212" s="13" t="s">
        <v>522</v>
      </c>
      <c r="Q212" s="12"/>
      <c r="R212" s="12"/>
      <c r="S212" s="12"/>
      <c r="T212" s="12"/>
      <c r="U212" s="12"/>
      <c r="V212" s="62">
        <f>O212/K212*100</f>
        <v>12.043859649122808</v>
      </c>
      <c r="W212" s="12">
        <f>SUM(W213:W218)</f>
        <v>6.027000000000001</v>
      </c>
      <c r="X212" s="1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5"/>
      <c r="EV212" s="55"/>
      <c r="EW212" s="55"/>
      <c r="EX212" s="55"/>
      <c r="EY212" s="55"/>
      <c r="EZ212" s="55"/>
      <c r="FA212" s="55"/>
      <c r="FB212" s="55"/>
      <c r="FC212" s="55"/>
      <c r="FD212" s="55"/>
      <c r="FE212" s="55"/>
      <c r="FF212" s="55"/>
      <c r="FG212" s="55"/>
      <c r="FH212" s="55"/>
      <c r="FI212" s="55"/>
      <c r="FJ212" s="55"/>
      <c r="FK212" s="55"/>
      <c r="FL212" s="55"/>
      <c r="FM212" s="55"/>
      <c r="FN212" s="55"/>
      <c r="FO212" s="55"/>
      <c r="FP212" s="55"/>
      <c r="FQ212" s="55"/>
      <c r="FR212" s="55"/>
      <c r="FS212" s="55"/>
      <c r="FT212" s="55"/>
      <c r="FU212" s="55"/>
      <c r="FV212" s="55"/>
      <c r="FW212" s="55"/>
      <c r="FX212" s="55"/>
      <c r="FY212" s="55"/>
      <c r="FZ212" s="55"/>
      <c r="GA212" s="55"/>
      <c r="GB212" s="55"/>
      <c r="GC212" s="55"/>
      <c r="GD212" s="55"/>
      <c r="GE212" s="55"/>
      <c r="GF212" s="55"/>
      <c r="GG212" s="55"/>
      <c r="GH212" s="55"/>
      <c r="GI212" s="55"/>
      <c r="GJ212" s="55"/>
      <c r="GK212" s="55"/>
      <c r="GL212" s="55"/>
      <c r="GM212" s="55"/>
      <c r="GN212" s="55"/>
      <c r="GO212" s="55"/>
      <c r="GP212" s="55"/>
      <c r="GQ212" s="55"/>
      <c r="GR212" s="55"/>
      <c r="GS212" s="55"/>
      <c r="GT212" s="55"/>
      <c r="GU212" s="55"/>
      <c r="GV212" s="55"/>
      <c r="GW212" s="55"/>
      <c r="GX212" s="55"/>
      <c r="GY212" s="55"/>
      <c r="GZ212" s="55"/>
      <c r="HA212" s="55"/>
      <c r="HB212" s="55"/>
      <c r="HC212" s="55"/>
      <c r="HD212" s="55"/>
      <c r="HE212" s="55"/>
      <c r="HF212" s="55"/>
      <c r="HG212" s="55"/>
      <c r="HH212" s="55"/>
      <c r="HI212" s="55"/>
      <c r="HJ212" s="55"/>
      <c r="HK212" s="55"/>
      <c r="HL212" s="55"/>
      <c r="HM212" s="55"/>
      <c r="HN212" s="55"/>
      <c r="HO212" s="55"/>
      <c r="HP212" s="55"/>
      <c r="HQ212" s="55"/>
      <c r="HR212" s="55"/>
      <c r="HS212" s="55"/>
      <c r="HT212" s="55"/>
      <c r="HU212" s="55"/>
      <c r="HV212" s="55"/>
      <c r="HW212" s="55"/>
      <c r="HX212" s="55"/>
      <c r="HY212" s="55"/>
      <c r="HZ212" s="55"/>
      <c r="IA212" s="55"/>
      <c r="IB212" s="55"/>
      <c r="IC212" s="55"/>
      <c r="ID212" s="55"/>
      <c r="IE212" s="55"/>
      <c r="IF212" s="55"/>
      <c r="IG212" s="55"/>
      <c r="IH212" s="55"/>
      <c r="II212" s="55"/>
      <c r="IJ212" s="55"/>
      <c r="IK212" s="55"/>
      <c r="IL212" s="55"/>
      <c r="IM212" s="55"/>
      <c r="IN212" s="55"/>
      <c r="IO212" s="55"/>
      <c r="IP212" s="55"/>
      <c r="IQ212" s="55"/>
      <c r="IR212" s="55"/>
      <c r="IS212" s="55"/>
      <c r="IT212" s="55"/>
      <c r="IU212" s="55"/>
      <c r="IV212" s="55"/>
      <c r="IW212" s="55"/>
      <c r="IX212" s="55"/>
      <c r="IY212" s="55"/>
      <c r="IZ212" s="55"/>
      <c r="JA212" s="55"/>
      <c r="JB212" s="55"/>
    </row>
    <row r="213" spans="1:262" s="16" customFormat="1" ht="48.75" customHeight="1" x14ac:dyDescent="0.25">
      <c r="A213" s="10" t="s">
        <v>26</v>
      </c>
      <c r="B213" s="29" t="s">
        <v>412</v>
      </c>
      <c r="C213" s="12">
        <v>1.6</v>
      </c>
      <c r="D213" s="12">
        <v>1.6</v>
      </c>
      <c r="E213" s="12"/>
      <c r="F213" s="12">
        <v>35</v>
      </c>
      <c r="G213" s="18" t="s">
        <v>413</v>
      </c>
      <c r="H213" s="12" t="s">
        <v>206</v>
      </c>
      <c r="I213" s="12">
        <v>19.3</v>
      </c>
      <c r="J213" s="12">
        <v>12.7</v>
      </c>
      <c r="K213" s="12">
        <v>13.6</v>
      </c>
      <c r="L213" s="12">
        <v>0.04</v>
      </c>
      <c r="M213" s="12">
        <v>1.2999999999999999E-2</v>
      </c>
      <c r="N213" s="12">
        <v>0</v>
      </c>
      <c r="O213" s="14">
        <f t="shared" ref="O213:O218" si="64">SUM(L213:N213)</f>
        <v>5.2999999999999999E-2</v>
      </c>
      <c r="P213" s="13" t="s">
        <v>621</v>
      </c>
      <c r="Q213" s="14">
        <f t="shared" ref="Q213:Q218" si="65">MIN(C213:E213)</f>
        <v>1.6</v>
      </c>
      <c r="R213" s="12"/>
      <c r="S213" s="12"/>
      <c r="T213" s="12"/>
      <c r="U213" s="62">
        <f t="shared" ref="U213:U217" si="66">((O213-N213)/Q213)*100</f>
        <v>3.3124999999999996</v>
      </c>
      <c r="V213" s="62">
        <f>O213/K213*100+V214</f>
        <v>11.69762641898865</v>
      </c>
      <c r="W213" s="28">
        <f t="shared" ref="W213:W218" si="67">Q213-(O213-N213)</f>
        <v>1.5470000000000002</v>
      </c>
      <c r="X213" s="1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  <c r="EG213" s="55"/>
      <c r="EH213" s="55"/>
      <c r="EI213" s="55"/>
      <c r="EJ213" s="55"/>
      <c r="EK213" s="55"/>
      <c r="EL213" s="55"/>
      <c r="EM213" s="55"/>
      <c r="EN213" s="55"/>
      <c r="EO213" s="55"/>
      <c r="EP213" s="55"/>
      <c r="EQ213" s="55"/>
      <c r="ER213" s="55"/>
      <c r="ES213" s="55"/>
      <c r="ET213" s="55"/>
      <c r="EU213" s="55"/>
      <c r="EV213" s="55"/>
      <c r="EW213" s="55"/>
      <c r="EX213" s="55"/>
      <c r="EY213" s="55"/>
      <c r="EZ213" s="55"/>
      <c r="FA213" s="55"/>
      <c r="FB213" s="55"/>
      <c r="FC213" s="55"/>
      <c r="FD213" s="55"/>
      <c r="FE213" s="55"/>
      <c r="FF213" s="55"/>
      <c r="FG213" s="55"/>
      <c r="FH213" s="55"/>
      <c r="FI213" s="55"/>
      <c r="FJ213" s="55"/>
      <c r="FK213" s="55"/>
      <c r="FL213" s="55"/>
      <c r="FM213" s="55"/>
      <c r="FN213" s="55"/>
      <c r="FO213" s="55"/>
      <c r="FP213" s="55"/>
      <c r="FQ213" s="55"/>
      <c r="FR213" s="55"/>
      <c r="FS213" s="55"/>
      <c r="FT213" s="55"/>
      <c r="FU213" s="55"/>
      <c r="FV213" s="55"/>
      <c r="FW213" s="55"/>
      <c r="FX213" s="55"/>
      <c r="FY213" s="55"/>
      <c r="FZ213" s="55"/>
      <c r="GA213" s="55"/>
      <c r="GB213" s="55"/>
      <c r="GC213" s="55"/>
      <c r="GD213" s="55"/>
      <c r="GE213" s="55"/>
      <c r="GF213" s="55"/>
      <c r="GG213" s="55"/>
      <c r="GH213" s="55"/>
      <c r="GI213" s="55"/>
      <c r="GJ213" s="55"/>
      <c r="GK213" s="55"/>
      <c r="GL213" s="55"/>
      <c r="GM213" s="55"/>
      <c r="GN213" s="55"/>
      <c r="GO213" s="55"/>
      <c r="GP213" s="55"/>
      <c r="GQ213" s="55"/>
      <c r="GR213" s="55"/>
      <c r="GS213" s="55"/>
      <c r="GT213" s="55"/>
      <c r="GU213" s="55"/>
      <c r="GV213" s="55"/>
      <c r="GW213" s="55"/>
      <c r="GX213" s="55"/>
      <c r="GY213" s="55"/>
      <c r="GZ213" s="55"/>
      <c r="HA213" s="55"/>
      <c r="HB213" s="55"/>
      <c r="HC213" s="55"/>
      <c r="HD213" s="55"/>
      <c r="HE213" s="55"/>
      <c r="HF213" s="55"/>
      <c r="HG213" s="55"/>
      <c r="HH213" s="55"/>
      <c r="HI213" s="55"/>
      <c r="HJ213" s="55"/>
      <c r="HK213" s="55"/>
      <c r="HL213" s="55"/>
      <c r="HM213" s="55"/>
      <c r="HN213" s="55"/>
      <c r="HO213" s="55"/>
      <c r="HP213" s="55"/>
      <c r="HQ213" s="55"/>
      <c r="HR213" s="55"/>
      <c r="HS213" s="55"/>
      <c r="HT213" s="55"/>
      <c r="HU213" s="55"/>
      <c r="HV213" s="55"/>
      <c r="HW213" s="55"/>
      <c r="HX213" s="55"/>
      <c r="HY213" s="55"/>
      <c r="HZ213" s="55"/>
      <c r="IA213" s="55"/>
      <c r="IB213" s="55"/>
      <c r="IC213" s="55"/>
      <c r="ID213" s="55"/>
      <c r="IE213" s="55"/>
      <c r="IF213" s="55"/>
      <c r="IG213" s="55"/>
      <c r="IH213" s="55"/>
      <c r="II213" s="55"/>
      <c r="IJ213" s="55"/>
      <c r="IK213" s="55"/>
      <c r="IL213" s="55"/>
      <c r="IM213" s="55"/>
      <c r="IN213" s="55"/>
      <c r="IO213" s="55"/>
      <c r="IP213" s="55"/>
      <c r="IQ213" s="55"/>
      <c r="IR213" s="55"/>
      <c r="IS213" s="55"/>
      <c r="IT213" s="55"/>
      <c r="IU213" s="55"/>
      <c r="IV213" s="55"/>
      <c r="IW213" s="55"/>
      <c r="IX213" s="55"/>
      <c r="IY213" s="55"/>
      <c r="IZ213" s="55"/>
      <c r="JA213" s="55"/>
      <c r="JB213" s="55"/>
    </row>
    <row r="214" spans="1:262" s="16" customFormat="1" ht="138" customHeight="1" x14ac:dyDescent="0.25">
      <c r="A214" s="10" t="s">
        <v>27</v>
      </c>
      <c r="B214" s="29" t="s">
        <v>380</v>
      </c>
      <c r="C214" s="12">
        <v>1.6</v>
      </c>
      <c r="D214" s="12">
        <v>1.6</v>
      </c>
      <c r="E214" s="12"/>
      <c r="F214" s="12">
        <v>35</v>
      </c>
      <c r="G214" s="18" t="s">
        <v>414</v>
      </c>
      <c r="H214" s="12" t="s">
        <v>206</v>
      </c>
      <c r="I214" s="12">
        <v>12.6</v>
      </c>
      <c r="J214" s="47" t="s">
        <v>207</v>
      </c>
      <c r="K214" s="12">
        <v>13.6</v>
      </c>
      <c r="L214" s="12">
        <v>0.16</v>
      </c>
      <c r="M214" s="12">
        <v>3.1E-2</v>
      </c>
      <c r="N214" s="12">
        <v>0</v>
      </c>
      <c r="O214" s="14">
        <f t="shared" si="64"/>
        <v>0.191</v>
      </c>
      <c r="P214" s="13" t="s">
        <v>521</v>
      </c>
      <c r="Q214" s="14">
        <f t="shared" si="65"/>
        <v>1.6</v>
      </c>
      <c r="R214" s="12"/>
      <c r="S214" s="12"/>
      <c r="T214" s="12"/>
      <c r="U214" s="62">
        <f t="shared" si="66"/>
        <v>11.9375</v>
      </c>
      <c r="V214" s="62">
        <f>O214/K214*100+V215</f>
        <v>11.307920536635708</v>
      </c>
      <c r="W214" s="28">
        <f t="shared" si="67"/>
        <v>1.409</v>
      </c>
      <c r="X214" s="1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  <c r="EG214" s="55"/>
      <c r="EH214" s="55"/>
      <c r="EI214" s="55"/>
      <c r="EJ214" s="55"/>
      <c r="EK214" s="55"/>
      <c r="EL214" s="55"/>
      <c r="EM214" s="55"/>
      <c r="EN214" s="55"/>
      <c r="EO214" s="55"/>
      <c r="EP214" s="55"/>
      <c r="EQ214" s="55"/>
      <c r="ER214" s="55"/>
      <c r="ES214" s="55"/>
      <c r="ET214" s="55"/>
      <c r="EU214" s="55"/>
      <c r="EV214" s="55"/>
      <c r="EW214" s="55"/>
      <c r="EX214" s="55"/>
      <c r="EY214" s="55"/>
      <c r="EZ214" s="55"/>
      <c r="FA214" s="55"/>
      <c r="FB214" s="55"/>
      <c r="FC214" s="55"/>
      <c r="FD214" s="55"/>
      <c r="FE214" s="55"/>
      <c r="FF214" s="55"/>
      <c r="FG214" s="55"/>
      <c r="FH214" s="55"/>
      <c r="FI214" s="55"/>
      <c r="FJ214" s="55"/>
      <c r="FK214" s="55"/>
      <c r="FL214" s="55"/>
      <c r="FM214" s="55"/>
      <c r="FN214" s="55"/>
      <c r="FO214" s="55"/>
      <c r="FP214" s="55"/>
      <c r="FQ214" s="55"/>
      <c r="FR214" s="55"/>
      <c r="FS214" s="55"/>
      <c r="FT214" s="55"/>
      <c r="FU214" s="55"/>
      <c r="FV214" s="55"/>
      <c r="FW214" s="55"/>
      <c r="FX214" s="55"/>
      <c r="FY214" s="55"/>
      <c r="FZ214" s="55"/>
      <c r="GA214" s="55"/>
      <c r="GB214" s="55"/>
      <c r="GC214" s="55"/>
      <c r="GD214" s="55"/>
      <c r="GE214" s="55"/>
      <c r="GF214" s="55"/>
      <c r="GG214" s="55"/>
      <c r="GH214" s="55"/>
      <c r="GI214" s="55"/>
      <c r="GJ214" s="55"/>
      <c r="GK214" s="55"/>
      <c r="GL214" s="55"/>
      <c r="GM214" s="55"/>
      <c r="GN214" s="55"/>
      <c r="GO214" s="55"/>
      <c r="GP214" s="55"/>
      <c r="GQ214" s="55"/>
      <c r="GR214" s="55"/>
      <c r="GS214" s="55"/>
      <c r="GT214" s="55"/>
      <c r="GU214" s="55"/>
      <c r="GV214" s="55"/>
      <c r="GW214" s="55"/>
      <c r="GX214" s="55"/>
      <c r="GY214" s="55"/>
      <c r="GZ214" s="55"/>
      <c r="HA214" s="55"/>
      <c r="HB214" s="55"/>
      <c r="HC214" s="55"/>
      <c r="HD214" s="55"/>
      <c r="HE214" s="55"/>
      <c r="HF214" s="55"/>
      <c r="HG214" s="55"/>
      <c r="HH214" s="55"/>
      <c r="HI214" s="55"/>
      <c r="HJ214" s="55"/>
      <c r="HK214" s="55"/>
      <c r="HL214" s="55"/>
      <c r="HM214" s="55"/>
      <c r="HN214" s="55"/>
      <c r="HO214" s="55"/>
      <c r="HP214" s="55"/>
      <c r="HQ214" s="55"/>
      <c r="HR214" s="55"/>
      <c r="HS214" s="55"/>
      <c r="HT214" s="55"/>
      <c r="HU214" s="55"/>
      <c r="HV214" s="55"/>
      <c r="HW214" s="55"/>
      <c r="HX214" s="55"/>
      <c r="HY214" s="55"/>
      <c r="HZ214" s="55"/>
      <c r="IA214" s="55"/>
      <c r="IB214" s="55"/>
      <c r="IC214" s="55"/>
      <c r="ID214" s="55"/>
      <c r="IE214" s="55"/>
      <c r="IF214" s="55"/>
      <c r="IG214" s="55"/>
      <c r="IH214" s="55"/>
      <c r="II214" s="55"/>
      <c r="IJ214" s="55"/>
      <c r="IK214" s="55"/>
      <c r="IL214" s="55"/>
      <c r="IM214" s="55"/>
      <c r="IN214" s="55"/>
      <c r="IO214" s="55"/>
      <c r="IP214" s="55"/>
      <c r="IQ214" s="55"/>
      <c r="IR214" s="55"/>
      <c r="IS214" s="55"/>
      <c r="IT214" s="55"/>
      <c r="IU214" s="55"/>
      <c r="IV214" s="55"/>
      <c r="IW214" s="55"/>
      <c r="IX214" s="55"/>
      <c r="IY214" s="55"/>
      <c r="IZ214" s="55"/>
      <c r="JA214" s="55"/>
      <c r="JB214" s="55"/>
    </row>
    <row r="215" spans="1:262" s="16" customFormat="1" ht="138" customHeight="1" x14ac:dyDescent="0.25">
      <c r="A215" s="10" t="s">
        <v>28</v>
      </c>
      <c r="B215" s="29" t="s">
        <v>378</v>
      </c>
      <c r="C215" s="12">
        <v>1.6</v>
      </c>
      <c r="D215" s="12">
        <v>1.6</v>
      </c>
      <c r="E215" s="12"/>
      <c r="F215" s="12">
        <v>35</v>
      </c>
      <c r="G215" s="18" t="s">
        <v>381</v>
      </c>
      <c r="H215" s="12" t="s">
        <v>389</v>
      </c>
      <c r="I215" s="12" t="s">
        <v>390</v>
      </c>
      <c r="J215" s="12">
        <v>10.6</v>
      </c>
      <c r="K215" s="12">
        <v>11.4</v>
      </c>
      <c r="L215" s="12">
        <v>0.4</v>
      </c>
      <c r="M215" s="12">
        <v>0.13500000000000001</v>
      </c>
      <c r="N215" s="12">
        <v>0</v>
      </c>
      <c r="O215" s="14">
        <f t="shared" si="64"/>
        <v>0.53500000000000003</v>
      </c>
      <c r="P215" s="13" t="s">
        <v>523</v>
      </c>
      <c r="Q215" s="14">
        <f t="shared" si="65"/>
        <v>1.6</v>
      </c>
      <c r="R215" s="12"/>
      <c r="S215" s="12"/>
      <c r="T215" s="12"/>
      <c r="U215" s="62">
        <f t="shared" si="66"/>
        <v>33.4375</v>
      </c>
      <c r="V215" s="62">
        <f>O215/K215*100+V216</f>
        <v>9.9035087719298254</v>
      </c>
      <c r="W215" s="28">
        <f t="shared" si="67"/>
        <v>1.0649999999999999</v>
      </c>
      <c r="X215" s="1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55"/>
      <c r="EI215" s="55"/>
      <c r="EJ215" s="55"/>
      <c r="EK215" s="55"/>
      <c r="EL215" s="55"/>
      <c r="EM215" s="55"/>
      <c r="EN215" s="55"/>
      <c r="EO215" s="55"/>
      <c r="EP215" s="55"/>
      <c r="EQ215" s="55"/>
      <c r="ER215" s="55"/>
      <c r="ES215" s="55"/>
      <c r="ET215" s="55"/>
      <c r="EU215" s="55"/>
      <c r="EV215" s="55"/>
      <c r="EW215" s="55"/>
      <c r="EX215" s="55"/>
      <c r="EY215" s="55"/>
      <c r="EZ215" s="55"/>
      <c r="FA215" s="55"/>
      <c r="FB215" s="55"/>
      <c r="FC215" s="55"/>
      <c r="FD215" s="55"/>
      <c r="FE215" s="55"/>
      <c r="FF215" s="55"/>
      <c r="FG215" s="55"/>
      <c r="FH215" s="55"/>
      <c r="FI215" s="55"/>
      <c r="FJ215" s="55"/>
      <c r="FK215" s="55"/>
      <c r="FL215" s="55"/>
      <c r="FM215" s="55"/>
      <c r="FN215" s="55"/>
      <c r="FO215" s="55"/>
      <c r="FP215" s="55"/>
      <c r="FQ215" s="55"/>
      <c r="FR215" s="55"/>
      <c r="FS215" s="55"/>
      <c r="FT215" s="55"/>
      <c r="FU215" s="55"/>
      <c r="FV215" s="55"/>
      <c r="FW215" s="55"/>
      <c r="FX215" s="55"/>
      <c r="FY215" s="55"/>
      <c r="FZ215" s="55"/>
      <c r="GA215" s="55"/>
      <c r="GB215" s="55"/>
      <c r="GC215" s="55"/>
      <c r="GD215" s="55"/>
      <c r="GE215" s="55"/>
      <c r="GF215" s="55"/>
      <c r="GG215" s="55"/>
      <c r="GH215" s="55"/>
      <c r="GI215" s="55"/>
      <c r="GJ215" s="55"/>
      <c r="GK215" s="55"/>
      <c r="GL215" s="55"/>
      <c r="GM215" s="55"/>
      <c r="GN215" s="55"/>
      <c r="GO215" s="55"/>
      <c r="GP215" s="55"/>
      <c r="GQ215" s="55"/>
      <c r="GR215" s="55"/>
      <c r="GS215" s="55"/>
      <c r="GT215" s="55"/>
      <c r="GU215" s="55"/>
      <c r="GV215" s="55"/>
      <c r="GW215" s="55"/>
      <c r="GX215" s="55"/>
      <c r="GY215" s="55"/>
      <c r="GZ215" s="55"/>
      <c r="HA215" s="55"/>
      <c r="HB215" s="55"/>
      <c r="HC215" s="55"/>
      <c r="HD215" s="55"/>
      <c r="HE215" s="55"/>
      <c r="HF215" s="55"/>
      <c r="HG215" s="55"/>
      <c r="HH215" s="55"/>
      <c r="HI215" s="55"/>
      <c r="HJ215" s="55"/>
      <c r="HK215" s="55"/>
      <c r="HL215" s="55"/>
      <c r="HM215" s="55"/>
      <c r="HN215" s="55"/>
      <c r="HO215" s="55"/>
      <c r="HP215" s="55"/>
      <c r="HQ215" s="55"/>
      <c r="HR215" s="55"/>
      <c r="HS215" s="55"/>
      <c r="HT215" s="55"/>
      <c r="HU215" s="55"/>
      <c r="HV215" s="55"/>
      <c r="HW215" s="55"/>
      <c r="HX215" s="55"/>
      <c r="HY215" s="55"/>
      <c r="HZ215" s="55"/>
      <c r="IA215" s="55"/>
      <c r="IB215" s="55"/>
      <c r="IC215" s="55"/>
      <c r="ID215" s="55"/>
      <c r="IE215" s="55"/>
      <c r="IF215" s="55"/>
      <c r="IG215" s="55"/>
      <c r="IH215" s="55"/>
      <c r="II215" s="55"/>
      <c r="IJ215" s="55"/>
      <c r="IK215" s="55"/>
      <c r="IL215" s="55"/>
      <c r="IM215" s="55"/>
      <c r="IN215" s="55"/>
      <c r="IO215" s="55"/>
      <c r="IP215" s="55"/>
      <c r="IQ215" s="55"/>
      <c r="IR215" s="55"/>
      <c r="IS215" s="55"/>
      <c r="IT215" s="55"/>
      <c r="IU215" s="55"/>
      <c r="IV215" s="55"/>
      <c r="IW215" s="55"/>
      <c r="IX215" s="55"/>
      <c r="IY215" s="55"/>
      <c r="IZ215" s="55"/>
      <c r="JA215" s="55"/>
      <c r="JB215" s="55"/>
    </row>
    <row r="216" spans="1:262" s="16" customFormat="1" ht="124.5" customHeight="1" x14ac:dyDescent="0.25">
      <c r="A216" s="10" t="s">
        <v>49</v>
      </c>
      <c r="B216" s="29" t="s">
        <v>415</v>
      </c>
      <c r="C216" s="12">
        <v>2.5</v>
      </c>
      <c r="D216" s="12">
        <v>1.6</v>
      </c>
      <c r="E216" s="12"/>
      <c r="F216" s="12">
        <v>35</v>
      </c>
      <c r="G216" s="18" t="s">
        <v>416</v>
      </c>
      <c r="H216" s="12" t="s">
        <v>461</v>
      </c>
      <c r="I216" s="12" t="s">
        <v>460</v>
      </c>
      <c r="J216" s="12">
        <v>10.6</v>
      </c>
      <c r="K216" s="12">
        <v>11.4</v>
      </c>
      <c r="L216" s="12">
        <v>0.27</v>
      </c>
      <c r="M216" s="12">
        <v>5.2999999999999999E-2</v>
      </c>
      <c r="N216" s="12">
        <v>0</v>
      </c>
      <c r="O216" s="14">
        <f t="shared" si="64"/>
        <v>0.32300000000000001</v>
      </c>
      <c r="P216" s="13" t="s">
        <v>524</v>
      </c>
      <c r="Q216" s="14">
        <f t="shared" si="65"/>
        <v>1.6</v>
      </c>
      <c r="R216" s="12"/>
      <c r="S216" s="12"/>
      <c r="T216" s="12"/>
      <c r="U216" s="62">
        <f t="shared" si="66"/>
        <v>20.1875</v>
      </c>
      <c r="V216" s="62">
        <f>O216/K216*100+V217</f>
        <v>5.2105263157894735</v>
      </c>
      <c r="W216" s="28">
        <f t="shared" si="67"/>
        <v>1.2770000000000001</v>
      </c>
      <c r="X216" s="1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  <c r="GV216" s="55"/>
      <c r="GW216" s="55"/>
      <c r="GX216" s="55"/>
      <c r="GY216" s="55"/>
      <c r="GZ216" s="55"/>
      <c r="HA216" s="55"/>
      <c r="HB216" s="55"/>
      <c r="HC216" s="55"/>
      <c r="HD216" s="55"/>
      <c r="HE216" s="55"/>
      <c r="HF216" s="55"/>
      <c r="HG216" s="55"/>
      <c r="HH216" s="55"/>
      <c r="HI216" s="55"/>
      <c r="HJ216" s="55"/>
      <c r="HK216" s="55"/>
      <c r="HL216" s="55"/>
      <c r="HM216" s="55"/>
      <c r="HN216" s="55"/>
      <c r="HO216" s="55"/>
      <c r="HP216" s="55"/>
      <c r="HQ216" s="55"/>
      <c r="HR216" s="55"/>
      <c r="HS216" s="55"/>
      <c r="HT216" s="55"/>
      <c r="HU216" s="55"/>
      <c r="HV216" s="55"/>
      <c r="HW216" s="55"/>
      <c r="HX216" s="55"/>
      <c r="HY216" s="55"/>
      <c r="HZ216" s="55"/>
      <c r="IA216" s="55"/>
      <c r="IB216" s="55"/>
      <c r="IC216" s="55"/>
      <c r="ID216" s="55"/>
      <c r="IE216" s="55"/>
      <c r="IF216" s="55"/>
      <c r="IG216" s="55"/>
      <c r="IH216" s="55"/>
      <c r="II216" s="55"/>
      <c r="IJ216" s="55"/>
      <c r="IK216" s="55"/>
      <c r="IL216" s="55"/>
      <c r="IM216" s="55"/>
      <c r="IN216" s="55"/>
      <c r="IO216" s="55"/>
      <c r="IP216" s="55"/>
      <c r="IQ216" s="55"/>
      <c r="IR216" s="55"/>
      <c r="IS216" s="55"/>
      <c r="IT216" s="55"/>
      <c r="IU216" s="55"/>
      <c r="IV216" s="55"/>
      <c r="IW216" s="55"/>
      <c r="IX216" s="55"/>
      <c r="IY216" s="55"/>
      <c r="IZ216" s="55"/>
      <c r="JA216" s="55"/>
      <c r="JB216" s="55"/>
    </row>
    <row r="217" spans="1:262" s="16" customFormat="1" ht="48.75" customHeight="1" x14ac:dyDescent="0.25">
      <c r="A217" s="10" t="s">
        <v>68</v>
      </c>
      <c r="B217" s="29" t="s">
        <v>418</v>
      </c>
      <c r="C217" s="12">
        <v>1.6</v>
      </c>
      <c r="D217" s="12">
        <v>1</v>
      </c>
      <c r="E217" s="12"/>
      <c r="F217" s="12">
        <v>35</v>
      </c>
      <c r="G217" s="18" t="s">
        <v>419</v>
      </c>
      <c r="H217" s="12" t="s">
        <v>461</v>
      </c>
      <c r="I217" s="47" t="s">
        <v>462</v>
      </c>
      <c r="J217" s="12">
        <v>10.6</v>
      </c>
      <c r="K217" s="12">
        <v>11.4</v>
      </c>
      <c r="L217" s="12">
        <v>0.22</v>
      </c>
      <c r="M217" s="12">
        <v>5.0999999999999997E-2</v>
      </c>
      <c r="N217" s="12">
        <v>0</v>
      </c>
      <c r="O217" s="14">
        <f t="shared" si="64"/>
        <v>0.27100000000000002</v>
      </c>
      <c r="P217" s="13" t="s">
        <v>622</v>
      </c>
      <c r="Q217" s="14">
        <f t="shared" si="65"/>
        <v>1</v>
      </c>
      <c r="R217" s="12"/>
      <c r="S217" s="12"/>
      <c r="T217" s="12"/>
      <c r="U217" s="14">
        <f t="shared" si="66"/>
        <v>27.1</v>
      </c>
      <c r="V217" s="62">
        <f>O217/K217*100+V218</f>
        <v>2.3771929824561404</v>
      </c>
      <c r="W217" s="28">
        <f t="shared" si="67"/>
        <v>0.72899999999999998</v>
      </c>
      <c r="X217" s="1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  <c r="GV217" s="55"/>
      <c r="GW217" s="55"/>
      <c r="GX217" s="55"/>
      <c r="GY217" s="55"/>
      <c r="GZ217" s="55"/>
      <c r="HA217" s="55"/>
      <c r="HB217" s="55"/>
      <c r="HC217" s="55"/>
      <c r="HD217" s="55"/>
      <c r="HE217" s="55"/>
      <c r="HF217" s="55"/>
      <c r="HG217" s="55"/>
      <c r="HH217" s="55"/>
      <c r="HI217" s="55"/>
      <c r="HJ217" s="55"/>
      <c r="HK217" s="55"/>
      <c r="HL217" s="55"/>
      <c r="HM217" s="55"/>
      <c r="HN217" s="55"/>
      <c r="HO217" s="55"/>
      <c r="HP217" s="55"/>
      <c r="HQ217" s="55"/>
      <c r="HR217" s="55"/>
      <c r="HS217" s="55"/>
      <c r="HT217" s="55"/>
      <c r="HU217" s="55"/>
      <c r="HV217" s="55"/>
      <c r="HW217" s="55"/>
      <c r="HX217" s="55"/>
      <c r="HY217" s="55"/>
      <c r="HZ217" s="55"/>
      <c r="IA217" s="55"/>
      <c r="IB217" s="55"/>
      <c r="IC217" s="55"/>
      <c r="ID217" s="55"/>
      <c r="IE217" s="55"/>
      <c r="IF217" s="55"/>
      <c r="IG217" s="55"/>
      <c r="IH217" s="55"/>
      <c r="II217" s="55"/>
      <c r="IJ217" s="55"/>
      <c r="IK217" s="55"/>
      <c r="IL217" s="55"/>
      <c r="IM217" s="55"/>
      <c r="IN217" s="55"/>
      <c r="IO217" s="55"/>
      <c r="IP217" s="55"/>
      <c r="IQ217" s="55"/>
      <c r="IR217" s="55"/>
      <c r="IS217" s="55"/>
      <c r="IT217" s="55"/>
      <c r="IU217" s="55"/>
      <c r="IV217" s="55"/>
      <c r="IW217" s="55"/>
      <c r="IX217" s="55"/>
      <c r="IY217" s="55"/>
      <c r="IZ217" s="55"/>
      <c r="JA217" s="55"/>
      <c r="JB217" s="55"/>
    </row>
    <row r="218" spans="1:262" s="16" customFormat="1" ht="211.5" customHeight="1" x14ac:dyDescent="0.25">
      <c r="A218" s="10" t="s">
        <v>85</v>
      </c>
      <c r="B218" s="29"/>
      <c r="C218" s="12"/>
      <c r="D218" s="12"/>
      <c r="E218" s="12"/>
      <c r="F218" s="12">
        <v>35</v>
      </c>
      <c r="G218" s="18" t="s">
        <v>420</v>
      </c>
      <c r="H218" s="12" t="s">
        <v>61</v>
      </c>
      <c r="I218" s="12">
        <v>27.4</v>
      </c>
      <c r="J218" s="12">
        <v>16</v>
      </c>
      <c r="K218" s="12">
        <v>17.2</v>
      </c>
      <c r="L218" s="12">
        <v>0</v>
      </c>
      <c r="M218" s="12">
        <v>0</v>
      </c>
      <c r="N218" s="12">
        <v>0</v>
      </c>
      <c r="O218" s="14">
        <f t="shared" si="64"/>
        <v>0</v>
      </c>
      <c r="P218" s="13" t="s">
        <v>525</v>
      </c>
      <c r="Q218" s="14">
        <f t="shared" si="65"/>
        <v>0</v>
      </c>
      <c r="R218" s="12"/>
      <c r="S218" s="12"/>
      <c r="T218" s="12"/>
      <c r="U218" s="14"/>
      <c r="V218" s="14">
        <f>O218/K218*100</f>
        <v>0</v>
      </c>
      <c r="W218" s="28">
        <f t="shared" si="67"/>
        <v>0</v>
      </c>
      <c r="X218" s="1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  <c r="GV218" s="55"/>
      <c r="GW218" s="55"/>
      <c r="GX218" s="55"/>
      <c r="GY218" s="55"/>
      <c r="GZ218" s="55"/>
      <c r="HA218" s="55"/>
      <c r="HB218" s="55"/>
      <c r="HC218" s="55"/>
      <c r="HD218" s="55"/>
      <c r="HE218" s="55"/>
      <c r="HF218" s="55"/>
      <c r="HG218" s="55"/>
      <c r="HH218" s="55"/>
      <c r="HI218" s="55"/>
      <c r="HJ218" s="55"/>
      <c r="HK218" s="55"/>
      <c r="HL218" s="55"/>
      <c r="HM218" s="55"/>
      <c r="HN218" s="55"/>
      <c r="HO218" s="55"/>
      <c r="HP218" s="55"/>
      <c r="HQ218" s="55"/>
      <c r="HR218" s="55"/>
      <c r="HS218" s="55"/>
      <c r="HT218" s="55"/>
      <c r="HU218" s="55"/>
      <c r="HV218" s="55"/>
      <c r="HW218" s="55"/>
      <c r="HX218" s="55"/>
      <c r="HY218" s="55"/>
      <c r="HZ218" s="55"/>
      <c r="IA218" s="55"/>
      <c r="IB218" s="55"/>
      <c r="IC218" s="55"/>
      <c r="ID218" s="55"/>
      <c r="IE218" s="55"/>
      <c r="IF218" s="55"/>
      <c r="IG218" s="55"/>
      <c r="IH218" s="55"/>
      <c r="II218" s="55"/>
      <c r="IJ218" s="55"/>
      <c r="IK218" s="55"/>
      <c r="IL218" s="55"/>
      <c r="IM218" s="55"/>
      <c r="IN218" s="55"/>
      <c r="IO218" s="55"/>
      <c r="IP218" s="55"/>
      <c r="IQ218" s="55"/>
      <c r="IR218" s="55"/>
      <c r="IS218" s="55"/>
      <c r="IT218" s="55"/>
      <c r="IU218" s="55"/>
      <c r="IV218" s="55"/>
      <c r="IW218" s="55"/>
      <c r="IX218" s="55"/>
      <c r="IY218" s="55"/>
      <c r="IZ218" s="55"/>
      <c r="JA218" s="55"/>
      <c r="JB218" s="55"/>
    </row>
    <row r="219" spans="1:262" s="2" customFormat="1" ht="34.5" customHeight="1" x14ac:dyDescent="0.25">
      <c r="A219" s="76" t="s">
        <v>527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1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  <c r="CC219" s="52"/>
      <c r="CD219" s="52"/>
      <c r="CE219" s="52"/>
      <c r="CF219" s="52"/>
      <c r="CG219" s="52"/>
      <c r="CH219" s="52"/>
      <c r="CI219" s="52"/>
      <c r="CJ219" s="52"/>
      <c r="CK219" s="52"/>
      <c r="CL219" s="52"/>
      <c r="CM219" s="52"/>
      <c r="CN219" s="52"/>
      <c r="CO219" s="52"/>
      <c r="CP219" s="52"/>
      <c r="CQ219" s="52"/>
      <c r="CR219" s="52"/>
      <c r="CS219" s="52"/>
      <c r="CT219" s="52"/>
      <c r="CU219" s="52"/>
      <c r="CV219" s="52"/>
      <c r="CW219" s="52"/>
      <c r="CX219" s="52"/>
      <c r="CY219" s="52"/>
      <c r="CZ219" s="52"/>
      <c r="DA219" s="52"/>
      <c r="DB219" s="52"/>
      <c r="DC219" s="52"/>
      <c r="DD219" s="52"/>
      <c r="DE219" s="52"/>
      <c r="DF219" s="52"/>
      <c r="DG219" s="52"/>
      <c r="DH219" s="52"/>
      <c r="DI219" s="52"/>
      <c r="DJ219" s="52"/>
      <c r="DK219" s="52"/>
      <c r="DL219" s="52"/>
      <c r="DM219" s="52"/>
      <c r="DN219" s="52"/>
      <c r="DO219" s="52"/>
      <c r="DP219" s="52"/>
      <c r="DQ219" s="52"/>
      <c r="DR219" s="52"/>
      <c r="DS219" s="52"/>
      <c r="DT219" s="52"/>
      <c r="DU219" s="52"/>
      <c r="DV219" s="52"/>
      <c r="DW219" s="52"/>
      <c r="DX219" s="52"/>
      <c r="DY219" s="52"/>
      <c r="DZ219" s="52"/>
      <c r="EA219" s="52"/>
      <c r="EB219" s="52"/>
      <c r="EC219" s="52"/>
      <c r="ED219" s="52"/>
      <c r="EE219" s="52"/>
      <c r="EF219" s="52"/>
      <c r="EG219" s="52"/>
      <c r="EH219" s="52"/>
      <c r="EI219" s="52"/>
      <c r="EJ219" s="52"/>
      <c r="EK219" s="52"/>
      <c r="EL219" s="52"/>
      <c r="EM219" s="52"/>
      <c r="EN219" s="52"/>
      <c r="EO219" s="52"/>
      <c r="EP219" s="52"/>
      <c r="EQ219" s="52"/>
      <c r="ER219" s="52"/>
      <c r="ES219" s="52"/>
      <c r="ET219" s="52"/>
      <c r="EU219" s="52"/>
      <c r="EV219" s="52"/>
      <c r="EW219" s="52"/>
      <c r="EX219" s="52"/>
      <c r="EY219" s="52"/>
      <c r="EZ219" s="52"/>
      <c r="FA219" s="52"/>
      <c r="FB219" s="52"/>
      <c r="FC219" s="52"/>
      <c r="FD219" s="52"/>
      <c r="FE219" s="52"/>
      <c r="FF219" s="52"/>
      <c r="FG219" s="52"/>
      <c r="FH219" s="52"/>
      <c r="FI219" s="52"/>
      <c r="FJ219" s="52"/>
      <c r="FK219" s="52"/>
      <c r="FL219" s="52"/>
      <c r="FM219" s="52"/>
      <c r="FN219" s="52"/>
      <c r="FO219" s="52"/>
      <c r="FP219" s="52"/>
      <c r="FQ219" s="52"/>
      <c r="FR219" s="52"/>
      <c r="FS219" s="52"/>
      <c r="FT219" s="52"/>
      <c r="FU219" s="52"/>
      <c r="FV219" s="52"/>
      <c r="FW219" s="52"/>
      <c r="FX219" s="52"/>
      <c r="FY219" s="52"/>
      <c r="FZ219" s="52"/>
      <c r="GA219" s="52"/>
      <c r="GB219" s="52"/>
      <c r="GC219" s="52"/>
      <c r="GD219" s="52"/>
      <c r="GE219" s="52"/>
      <c r="GF219" s="52"/>
      <c r="GG219" s="52"/>
      <c r="GH219" s="52"/>
      <c r="GI219" s="52"/>
      <c r="GJ219" s="52"/>
      <c r="GK219" s="52"/>
      <c r="GL219" s="52"/>
      <c r="GM219" s="52"/>
      <c r="GN219" s="52"/>
      <c r="GO219" s="52"/>
      <c r="GP219" s="52"/>
      <c r="GQ219" s="52"/>
      <c r="GR219" s="52"/>
      <c r="GS219" s="52"/>
      <c r="GT219" s="52"/>
      <c r="GU219" s="52"/>
      <c r="GV219" s="52"/>
      <c r="GW219" s="52"/>
      <c r="GX219" s="52"/>
      <c r="GY219" s="52"/>
      <c r="GZ219" s="52"/>
      <c r="HA219" s="52"/>
      <c r="HB219" s="52"/>
      <c r="HC219" s="52"/>
      <c r="HD219" s="52"/>
      <c r="HE219" s="52"/>
      <c r="HF219" s="52"/>
      <c r="HG219" s="52"/>
      <c r="HH219" s="52"/>
      <c r="HI219" s="52"/>
      <c r="HJ219" s="52"/>
      <c r="HK219" s="52"/>
      <c r="HL219" s="52"/>
      <c r="HM219" s="52"/>
      <c r="HN219" s="52"/>
      <c r="HO219" s="52"/>
      <c r="HP219" s="52"/>
      <c r="HQ219" s="52"/>
      <c r="HR219" s="52"/>
      <c r="HS219" s="52"/>
      <c r="HT219" s="52"/>
      <c r="HU219" s="52"/>
      <c r="HV219" s="52"/>
      <c r="HW219" s="52"/>
      <c r="HX219" s="52"/>
      <c r="HY219" s="52"/>
      <c r="HZ219" s="52"/>
      <c r="IA219" s="52"/>
      <c r="IB219" s="52"/>
      <c r="IC219" s="52"/>
      <c r="ID219" s="52"/>
      <c r="IE219" s="52"/>
      <c r="IF219" s="52"/>
      <c r="IG219" s="52"/>
      <c r="IH219" s="52"/>
      <c r="II219" s="52"/>
      <c r="IJ219" s="52"/>
      <c r="IK219" s="52"/>
      <c r="IL219" s="52"/>
      <c r="IM219" s="52"/>
      <c r="IN219" s="52"/>
      <c r="IO219" s="52"/>
      <c r="IP219" s="52"/>
      <c r="IQ219" s="52"/>
      <c r="IR219" s="52"/>
      <c r="IS219" s="52"/>
      <c r="IT219" s="52"/>
      <c r="IU219" s="52"/>
      <c r="IV219" s="52"/>
      <c r="IW219" s="52"/>
      <c r="IX219" s="52"/>
      <c r="IY219" s="52"/>
      <c r="IZ219" s="52"/>
      <c r="JA219" s="52"/>
      <c r="JB219" s="52"/>
    </row>
    <row r="220" spans="1:262" s="16" customFormat="1" ht="75.75" customHeight="1" x14ac:dyDescent="0.25">
      <c r="A220" s="10" t="s">
        <v>25</v>
      </c>
      <c r="B220" s="11" t="s">
        <v>528</v>
      </c>
      <c r="C220" s="12"/>
      <c r="D220" s="12"/>
      <c r="E220" s="12"/>
      <c r="F220" s="12">
        <v>35</v>
      </c>
      <c r="G220" s="12"/>
      <c r="H220" s="12" t="s">
        <v>61</v>
      </c>
      <c r="I220" s="12">
        <v>58.6</v>
      </c>
      <c r="J220" s="12">
        <v>16</v>
      </c>
      <c r="K220" s="12">
        <v>17.2</v>
      </c>
      <c r="L220" s="12">
        <f>SUM(L221:L224)</f>
        <v>0.39</v>
      </c>
      <c r="M220" s="12">
        <f>SUM(M221:M224)</f>
        <v>0.20500000000000002</v>
      </c>
      <c r="N220" s="12">
        <f>SUM(N221:N224)</f>
        <v>0</v>
      </c>
      <c r="O220" s="12">
        <f>SUM(O221:O224)</f>
        <v>0.59499999999999997</v>
      </c>
      <c r="P220" s="13" t="s">
        <v>533</v>
      </c>
      <c r="Q220" s="12"/>
      <c r="R220" s="12"/>
      <c r="S220" s="12"/>
      <c r="T220" s="12"/>
      <c r="U220" s="12"/>
      <c r="V220" s="62">
        <f>O220/K220*100</f>
        <v>3.4593023255813953</v>
      </c>
      <c r="W220" s="12">
        <f>SUM(W221:W224)</f>
        <v>2.605</v>
      </c>
      <c r="X220" s="1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55"/>
      <c r="EU220" s="55"/>
      <c r="EV220" s="55"/>
      <c r="EW220" s="55"/>
      <c r="EX220" s="55"/>
      <c r="EY220" s="55"/>
      <c r="EZ220" s="55"/>
      <c r="FA220" s="55"/>
      <c r="FB220" s="55"/>
      <c r="FC220" s="55"/>
      <c r="FD220" s="55"/>
      <c r="FE220" s="55"/>
      <c r="FF220" s="55"/>
      <c r="FG220" s="55"/>
      <c r="FH220" s="55"/>
      <c r="FI220" s="55"/>
      <c r="FJ220" s="55"/>
      <c r="FK220" s="55"/>
      <c r="FL220" s="55"/>
      <c r="FM220" s="55"/>
      <c r="FN220" s="55"/>
      <c r="FO220" s="55"/>
      <c r="FP220" s="55"/>
      <c r="FQ220" s="55"/>
      <c r="FR220" s="55"/>
      <c r="FS220" s="55"/>
      <c r="FT220" s="55"/>
      <c r="FU220" s="55"/>
      <c r="FV220" s="55"/>
      <c r="FW220" s="55"/>
      <c r="FX220" s="55"/>
      <c r="FY220" s="55"/>
      <c r="FZ220" s="55"/>
      <c r="GA220" s="55"/>
      <c r="GB220" s="55"/>
      <c r="GC220" s="55"/>
      <c r="GD220" s="55"/>
      <c r="GE220" s="55"/>
      <c r="GF220" s="55"/>
      <c r="GG220" s="55"/>
      <c r="GH220" s="55"/>
      <c r="GI220" s="55"/>
      <c r="GJ220" s="55"/>
      <c r="GK220" s="55"/>
      <c r="GL220" s="55"/>
      <c r="GM220" s="55"/>
      <c r="GN220" s="55"/>
      <c r="GO220" s="55"/>
      <c r="GP220" s="55"/>
      <c r="GQ220" s="55"/>
      <c r="GR220" s="55"/>
      <c r="GS220" s="55"/>
      <c r="GT220" s="55"/>
      <c r="GU220" s="55"/>
      <c r="GV220" s="55"/>
      <c r="GW220" s="55"/>
      <c r="GX220" s="55"/>
      <c r="GY220" s="55"/>
      <c r="GZ220" s="55"/>
      <c r="HA220" s="55"/>
      <c r="HB220" s="55"/>
      <c r="HC220" s="55"/>
      <c r="HD220" s="55"/>
      <c r="HE220" s="55"/>
      <c r="HF220" s="55"/>
      <c r="HG220" s="55"/>
      <c r="HH220" s="55"/>
      <c r="HI220" s="55"/>
      <c r="HJ220" s="55"/>
      <c r="HK220" s="55"/>
      <c r="HL220" s="55"/>
      <c r="HM220" s="55"/>
      <c r="HN220" s="55"/>
      <c r="HO220" s="55"/>
      <c r="HP220" s="55"/>
      <c r="HQ220" s="55"/>
      <c r="HR220" s="55"/>
      <c r="HS220" s="55"/>
      <c r="HT220" s="55"/>
      <c r="HU220" s="55"/>
      <c r="HV220" s="55"/>
      <c r="HW220" s="55"/>
      <c r="HX220" s="55"/>
      <c r="HY220" s="55"/>
      <c r="HZ220" s="55"/>
      <c r="IA220" s="55"/>
      <c r="IB220" s="55"/>
      <c r="IC220" s="55"/>
      <c r="ID220" s="55"/>
      <c r="IE220" s="55"/>
      <c r="IF220" s="55"/>
      <c r="IG220" s="55"/>
      <c r="IH220" s="55"/>
      <c r="II220" s="55"/>
      <c r="IJ220" s="55"/>
      <c r="IK220" s="55"/>
      <c r="IL220" s="55"/>
      <c r="IM220" s="55"/>
      <c r="IN220" s="55"/>
      <c r="IO220" s="55"/>
      <c r="IP220" s="55"/>
      <c r="IQ220" s="55"/>
      <c r="IR220" s="55"/>
      <c r="IS220" s="55"/>
      <c r="IT220" s="55"/>
      <c r="IU220" s="55"/>
      <c r="IV220" s="55"/>
      <c r="IW220" s="55"/>
      <c r="IX220" s="55"/>
      <c r="IY220" s="55"/>
      <c r="IZ220" s="55"/>
      <c r="JA220" s="55"/>
      <c r="JB220" s="55"/>
    </row>
    <row r="221" spans="1:262" s="16" customFormat="1" ht="78" customHeight="1" x14ac:dyDescent="0.25">
      <c r="A221" s="10" t="s">
        <v>26</v>
      </c>
      <c r="B221" s="29" t="s">
        <v>421</v>
      </c>
      <c r="C221" s="12">
        <v>1.6</v>
      </c>
      <c r="D221" s="12">
        <v>1.6</v>
      </c>
      <c r="E221" s="12"/>
      <c r="F221" s="12">
        <v>35</v>
      </c>
      <c r="G221" s="18" t="s">
        <v>422</v>
      </c>
      <c r="H221" s="12" t="s">
        <v>61</v>
      </c>
      <c r="I221" s="12">
        <v>19.3</v>
      </c>
      <c r="J221" s="12">
        <v>16</v>
      </c>
      <c r="K221" s="12">
        <v>17.2</v>
      </c>
      <c r="L221" s="12">
        <v>0.16</v>
      </c>
      <c r="M221" s="12">
        <v>0.125</v>
      </c>
      <c r="N221" s="12">
        <v>0</v>
      </c>
      <c r="O221" s="14">
        <f>SUM(L221:N221)</f>
        <v>0.28500000000000003</v>
      </c>
      <c r="P221" s="13" t="s">
        <v>530</v>
      </c>
      <c r="Q221" s="14">
        <f>MIN(C221:E221)</f>
        <v>1.6</v>
      </c>
      <c r="R221" s="12"/>
      <c r="S221" s="12"/>
      <c r="T221" s="12"/>
      <c r="U221" s="62">
        <f>((O221-N221)/Q221)*100</f>
        <v>17.8125</v>
      </c>
      <c r="V221" s="62">
        <f>O221/K221*100+V222</f>
        <v>3.4593023255813957</v>
      </c>
      <c r="W221" s="28">
        <f>Q221-(O221-N221)</f>
        <v>1.3149999999999999</v>
      </c>
      <c r="X221" s="1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55"/>
      <c r="EU221" s="55"/>
      <c r="EV221" s="55"/>
      <c r="EW221" s="55"/>
      <c r="EX221" s="55"/>
      <c r="EY221" s="55"/>
      <c r="EZ221" s="55"/>
      <c r="FA221" s="55"/>
      <c r="FB221" s="55"/>
      <c r="FC221" s="55"/>
      <c r="FD221" s="55"/>
      <c r="FE221" s="55"/>
      <c r="FF221" s="55"/>
      <c r="FG221" s="55"/>
      <c r="FH221" s="55"/>
      <c r="FI221" s="55"/>
      <c r="FJ221" s="55"/>
      <c r="FK221" s="55"/>
      <c r="FL221" s="55"/>
      <c r="FM221" s="55"/>
      <c r="FN221" s="55"/>
      <c r="FO221" s="55"/>
      <c r="FP221" s="55"/>
      <c r="FQ221" s="55"/>
      <c r="FR221" s="55"/>
      <c r="FS221" s="55"/>
      <c r="FT221" s="55"/>
      <c r="FU221" s="55"/>
      <c r="FV221" s="55"/>
      <c r="FW221" s="55"/>
      <c r="FX221" s="55"/>
      <c r="FY221" s="55"/>
      <c r="FZ221" s="55"/>
      <c r="GA221" s="55"/>
      <c r="GB221" s="55"/>
      <c r="GC221" s="55"/>
      <c r="GD221" s="55"/>
      <c r="GE221" s="55"/>
      <c r="GF221" s="55"/>
      <c r="GG221" s="55"/>
      <c r="GH221" s="55"/>
      <c r="GI221" s="55"/>
      <c r="GJ221" s="55"/>
      <c r="GK221" s="55"/>
      <c r="GL221" s="55"/>
      <c r="GM221" s="55"/>
      <c r="GN221" s="55"/>
      <c r="GO221" s="55"/>
      <c r="GP221" s="55"/>
      <c r="GQ221" s="55"/>
      <c r="GR221" s="55"/>
      <c r="GS221" s="55"/>
      <c r="GT221" s="55"/>
      <c r="GU221" s="55"/>
      <c r="GV221" s="55"/>
      <c r="GW221" s="55"/>
      <c r="GX221" s="55"/>
      <c r="GY221" s="55"/>
      <c r="GZ221" s="55"/>
      <c r="HA221" s="55"/>
      <c r="HB221" s="55"/>
      <c r="HC221" s="55"/>
      <c r="HD221" s="55"/>
      <c r="HE221" s="55"/>
      <c r="HF221" s="55"/>
      <c r="HG221" s="55"/>
      <c r="HH221" s="55"/>
      <c r="HI221" s="55"/>
      <c r="HJ221" s="55"/>
      <c r="HK221" s="55"/>
      <c r="HL221" s="55"/>
      <c r="HM221" s="55"/>
      <c r="HN221" s="55"/>
      <c r="HO221" s="55"/>
      <c r="HP221" s="55"/>
      <c r="HQ221" s="55"/>
      <c r="HR221" s="55"/>
      <c r="HS221" s="55"/>
      <c r="HT221" s="55"/>
      <c r="HU221" s="55"/>
      <c r="HV221" s="55"/>
      <c r="HW221" s="55"/>
      <c r="HX221" s="55"/>
      <c r="HY221" s="55"/>
      <c r="HZ221" s="55"/>
      <c r="IA221" s="55"/>
      <c r="IB221" s="55"/>
      <c r="IC221" s="55"/>
      <c r="ID221" s="55"/>
      <c r="IE221" s="55"/>
      <c r="IF221" s="55"/>
      <c r="IG221" s="55"/>
      <c r="IH221" s="55"/>
      <c r="II221" s="55"/>
      <c r="IJ221" s="55"/>
      <c r="IK221" s="55"/>
      <c r="IL221" s="55"/>
      <c r="IM221" s="55"/>
      <c r="IN221" s="55"/>
      <c r="IO221" s="55"/>
      <c r="IP221" s="55"/>
      <c r="IQ221" s="55"/>
      <c r="IR221" s="55"/>
      <c r="IS221" s="55"/>
      <c r="IT221" s="55"/>
      <c r="IU221" s="55"/>
      <c r="IV221" s="55"/>
      <c r="IW221" s="55"/>
      <c r="IX221" s="55"/>
      <c r="IY221" s="55"/>
      <c r="IZ221" s="55"/>
      <c r="JA221" s="55"/>
      <c r="JB221" s="55"/>
    </row>
    <row r="222" spans="1:262" s="16" customFormat="1" ht="68.25" customHeight="1" x14ac:dyDescent="0.25">
      <c r="A222" s="10" t="s">
        <v>27</v>
      </c>
      <c r="B222" s="29" t="s">
        <v>463</v>
      </c>
      <c r="C222" s="12" t="s">
        <v>551</v>
      </c>
      <c r="D222" s="12"/>
      <c r="E222" s="12"/>
      <c r="F222" s="12">
        <v>35</v>
      </c>
      <c r="G222" s="18" t="s">
        <v>464</v>
      </c>
      <c r="H222" s="12" t="s">
        <v>61</v>
      </c>
      <c r="I222" s="12">
        <v>0.7</v>
      </c>
      <c r="J222" s="12">
        <v>16</v>
      </c>
      <c r="K222" s="12">
        <v>17.2</v>
      </c>
      <c r="L222" s="12">
        <v>0</v>
      </c>
      <c r="M222" s="12">
        <v>0</v>
      </c>
      <c r="N222" s="12">
        <v>0</v>
      </c>
      <c r="O222" s="14">
        <f>SUM(L222:N222)</f>
        <v>0</v>
      </c>
      <c r="P222" s="12" t="s">
        <v>61</v>
      </c>
      <c r="Q222" s="14">
        <f>MIN(C222:E222)</f>
        <v>0</v>
      </c>
      <c r="R222" s="12"/>
      <c r="S222" s="12"/>
      <c r="T222" s="12"/>
      <c r="U222" s="14"/>
      <c r="V222" s="62">
        <f>O222/K222*100+V223</f>
        <v>1.8023255813953489</v>
      </c>
      <c r="W222" s="28">
        <f>Q222-(O222-N222)</f>
        <v>0</v>
      </c>
      <c r="X222" s="1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55"/>
      <c r="EI222" s="55"/>
      <c r="EJ222" s="55"/>
      <c r="EK222" s="55"/>
      <c r="EL222" s="55"/>
      <c r="EM222" s="55"/>
      <c r="EN222" s="55"/>
      <c r="EO222" s="55"/>
      <c r="EP222" s="55"/>
      <c r="EQ222" s="55"/>
      <c r="ER222" s="55"/>
      <c r="ES222" s="55"/>
      <c r="ET222" s="55"/>
      <c r="EU222" s="55"/>
      <c r="EV222" s="55"/>
      <c r="EW222" s="55"/>
      <c r="EX222" s="55"/>
      <c r="EY222" s="55"/>
      <c r="EZ222" s="55"/>
      <c r="FA222" s="55"/>
      <c r="FB222" s="55"/>
      <c r="FC222" s="55"/>
      <c r="FD222" s="55"/>
      <c r="FE222" s="55"/>
      <c r="FF222" s="55"/>
      <c r="FG222" s="55"/>
      <c r="FH222" s="55"/>
      <c r="FI222" s="55"/>
      <c r="FJ222" s="55"/>
      <c r="FK222" s="55"/>
      <c r="FL222" s="55"/>
      <c r="FM222" s="55"/>
      <c r="FN222" s="55"/>
      <c r="FO222" s="55"/>
      <c r="FP222" s="55"/>
      <c r="FQ222" s="55"/>
      <c r="FR222" s="55"/>
      <c r="FS222" s="55"/>
      <c r="FT222" s="55"/>
      <c r="FU222" s="55"/>
      <c r="FV222" s="55"/>
      <c r="FW222" s="55"/>
      <c r="FX222" s="55"/>
      <c r="FY222" s="55"/>
      <c r="FZ222" s="55"/>
      <c r="GA222" s="55"/>
      <c r="GB222" s="55"/>
      <c r="GC222" s="55"/>
      <c r="GD222" s="55"/>
      <c r="GE222" s="55"/>
      <c r="GF222" s="55"/>
      <c r="GG222" s="55"/>
      <c r="GH222" s="55"/>
      <c r="GI222" s="55"/>
      <c r="GJ222" s="55"/>
      <c r="GK222" s="55"/>
      <c r="GL222" s="55"/>
      <c r="GM222" s="55"/>
      <c r="GN222" s="55"/>
      <c r="GO222" s="55"/>
      <c r="GP222" s="55"/>
      <c r="GQ222" s="55"/>
      <c r="GR222" s="55"/>
      <c r="GS222" s="55"/>
      <c r="GT222" s="55"/>
      <c r="GU222" s="55"/>
      <c r="GV222" s="55"/>
      <c r="GW222" s="55"/>
      <c r="GX222" s="55"/>
      <c r="GY222" s="55"/>
      <c r="GZ222" s="55"/>
      <c r="HA222" s="55"/>
      <c r="HB222" s="55"/>
      <c r="HC222" s="55"/>
      <c r="HD222" s="55"/>
      <c r="HE222" s="55"/>
      <c r="HF222" s="55"/>
      <c r="HG222" s="55"/>
      <c r="HH222" s="55"/>
      <c r="HI222" s="55"/>
      <c r="HJ222" s="55"/>
      <c r="HK222" s="55"/>
      <c r="HL222" s="55"/>
      <c r="HM222" s="55"/>
      <c r="HN222" s="55"/>
      <c r="HO222" s="55"/>
      <c r="HP222" s="55"/>
      <c r="HQ222" s="55"/>
      <c r="HR222" s="55"/>
      <c r="HS222" s="55"/>
      <c r="HT222" s="55"/>
      <c r="HU222" s="55"/>
      <c r="HV222" s="55"/>
      <c r="HW222" s="55"/>
      <c r="HX222" s="55"/>
      <c r="HY222" s="55"/>
      <c r="HZ222" s="55"/>
      <c r="IA222" s="55"/>
      <c r="IB222" s="55"/>
      <c r="IC222" s="55"/>
      <c r="ID222" s="55"/>
      <c r="IE222" s="55"/>
      <c r="IF222" s="55"/>
      <c r="IG222" s="55"/>
      <c r="IH222" s="55"/>
      <c r="II222" s="55"/>
      <c r="IJ222" s="55"/>
      <c r="IK222" s="55"/>
      <c r="IL222" s="55"/>
      <c r="IM222" s="55"/>
      <c r="IN222" s="55"/>
      <c r="IO222" s="55"/>
      <c r="IP222" s="55"/>
      <c r="IQ222" s="55"/>
      <c r="IR222" s="55"/>
      <c r="IS222" s="55"/>
      <c r="IT222" s="55"/>
      <c r="IU222" s="55"/>
      <c r="IV222" s="55"/>
      <c r="IW222" s="55"/>
      <c r="IX222" s="55"/>
      <c r="IY222" s="55"/>
      <c r="IZ222" s="55"/>
      <c r="JA222" s="55"/>
      <c r="JB222" s="55"/>
    </row>
    <row r="223" spans="1:262" s="16" customFormat="1" ht="123" customHeight="1" x14ac:dyDescent="0.25">
      <c r="A223" s="10" t="s">
        <v>28</v>
      </c>
      <c r="B223" s="29" t="s">
        <v>529</v>
      </c>
      <c r="C223" s="12">
        <v>1.6</v>
      </c>
      <c r="D223" s="12">
        <v>1.8</v>
      </c>
      <c r="E223" s="12"/>
      <c r="F223" s="12">
        <v>35</v>
      </c>
      <c r="G223" s="18" t="s">
        <v>423</v>
      </c>
      <c r="H223" s="12" t="s">
        <v>61</v>
      </c>
      <c r="I223" s="12">
        <v>22</v>
      </c>
      <c r="J223" s="47" t="s">
        <v>241</v>
      </c>
      <c r="K223" s="47" t="s">
        <v>478</v>
      </c>
      <c r="L223" s="12">
        <v>0.23</v>
      </c>
      <c r="M223" s="12">
        <v>0.08</v>
      </c>
      <c r="N223" s="12">
        <v>0</v>
      </c>
      <c r="O223" s="14">
        <f>SUM(L223:N223)</f>
        <v>0.31</v>
      </c>
      <c r="P223" s="13" t="s">
        <v>531</v>
      </c>
      <c r="Q223" s="14">
        <f>MIN(C223:E223)</f>
        <v>1.6</v>
      </c>
      <c r="R223" s="12"/>
      <c r="S223" s="12"/>
      <c r="T223" s="12"/>
      <c r="U223" s="14">
        <f>((O223-N223)/Q223)*100</f>
        <v>19.374999999999996</v>
      </c>
      <c r="V223" s="62">
        <f>O223/K223*100+V224</f>
        <v>1.8023255813953489</v>
      </c>
      <c r="W223" s="28">
        <f>Q223-(O223-N223)</f>
        <v>1.29</v>
      </c>
      <c r="X223" s="1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55"/>
      <c r="EI223" s="55"/>
      <c r="EJ223" s="55"/>
      <c r="EK223" s="55"/>
      <c r="EL223" s="55"/>
      <c r="EM223" s="55"/>
      <c r="EN223" s="55"/>
      <c r="EO223" s="55"/>
      <c r="EP223" s="55"/>
      <c r="EQ223" s="55"/>
      <c r="ER223" s="55"/>
      <c r="ES223" s="55"/>
      <c r="ET223" s="55"/>
      <c r="EU223" s="55"/>
      <c r="EV223" s="55"/>
      <c r="EW223" s="55"/>
      <c r="EX223" s="55"/>
      <c r="EY223" s="55"/>
      <c r="EZ223" s="55"/>
      <c r="FA223" s="55"/>
      <c r="FB223" s="55"/>
      <c r="FC223" s="55"/>
      <c r="FD223" s="55"/>
      <c r="FE223" s="55"/>
      <c r="FF223" s="55"/>
      <c r="FG223" s="55"/>
      <c r="FH223" s="55"/>
      <c r="FI223" s="55"/>
      <c r="FJ223" s="55"/>
      <c r="FK223" s="55"/>
      <c r="FL223" s="55"/>
      <c r="FM223" s="55"/>
      <c r="FN223" s="55"/>
      <c r="FO223" s="55"/>
      <c r="FP223" s="55"/>
      <c r="FQ223" s="55"/>
      <c r="FR223" s="55"/>
      <c r="FS223" s="55"/>
      <c r="FT223" s="55"/>
      <c r="FU223" s="55"/>
      <c r="FV223" s="55"/>
      <c r="FW223" s="55"/>
      <c r="FX223" s="55"/>
      <c r="FY223" s="55"/>
      <c r="FZ223" s="55"/>
      <c r="GA223" s="55"/>
      <c r="GB223" s="55"/>
      <c r="GC223" s="55"/>
      <c r="GD223" s="55"/>
      <c r="GE223" s="55"/>
      <c r="GF223" s="55"/>
      <c r="GG223" s="55"/>
      <c r="GH223" s="55"/>
      <c r="GI223" s="55"/>
      <c r="GJ223" s="55"/>
      <c r="GK223" s="55"/>
      <c r="GL223" s="55"/>
      <c r="GM223" s="55"/>
      <c r="GN223" s="55"/>
      <c r="GO223" s="55"/>
      <c r="GP223" s="55"/>
      <c r="GQ223" s="55"/>
      <c r="GR223" s="55"/>
      <c r="GS223" s="55"/>
      <c r="GT223" s="55"/>
      <c r="GU223" s="55"/>
      <c r="GV223" s="55"/>
      <c r="GW223" s="55"/>
      <c r="GX223" s="55"/>
      <c r="GY223" s="55"/>
      <c r="GZ223" s="55"/>
      <c r="HA223" s="55"/>
      <c r="HB223" s="55"/>
      <c r="HC223" s="55"/>
      <c r="HD223" s="55"/>
      <c r="HE223" s="55"/>
      <c r="HF223" s="55"/>
      <c r="HG223" s="55"/>
      <c r="HH223" s="55"/>
      <c r="HI223" s="55"/>
      <c r="HJ223" s="55"/>
      <c r="HK223" s="55"/>
      <c r="HL223" s="55"/>
      <c r="HM223" s="55"/>
      <c r="HN223" s="55"/>
      <c r="HO223" s="55"/>
      <c r="HP223" s="55"/>
      <c r="HQ223" s="55"/>
      <c r="HR223" s="55"/>
      <c r="HS223" s="55"/>
      <c r="HT223" s="55"/>
      <c r="HU223" s="55"/>
      <c r="HV223" s="55"/>
      <c r="HW223" s="55"/>
      <c r="HX223" s="55"/>
      <c r="HY223" s="55"/>
      <c r="HZ223" s="55"/>
      <c r="IA223" s="55"/>
      <c r="IB223" s="55"/>
      <c r="IC223" s="55"/>
      <c r="ID223" s="55"/>
      <c r="IE223" s="55"/>
      <c r="IF223" s="55"/>
      <c r="IG223" s="55"/>
      <c r="IH223" s="55"/>
      <c r="II223" s="55"/>
      <c r="IJ223" s="55"/>
      <c r="IK223" s="55"/>
      <c r="IL223" s="55"/>
      <c r="IM223" s="55"/>
      <c r="IN223" s="55"/>
      <c r="IO223" s="55"/>
      <c r="IP223" s="55"/>
      <c r="IQ223" s="55"/>
      <c r="IR223" s="55"/>
      <c r="IS223" s="55"/>
      <c r="IT223" s="55"/>
      <c r="IU223" s="55"/>
      <c r="IV223" s="55"/>
      <c r="IW223" s="55"/>
      <c r="IX223" s="55"/>
      <c r="IY223" s="55"/>
      <c r="IZ223" s="55"/>
      <c r="JA223" s="55"/>
      <c r="JB223" s="55"/>
    </row>
    <row r="224" spans="1:262" s="16" customFormat="1" ht="183" customHeight="1" x14ac:dyDescent="0.25">
      <c r="A224" s="10" t="s">
        <v>49</v>
      </c>
      <c r="B224" s="29"/>
      <c r="C224" s="12"/>
      <c r="D224" s="12"/>
      <c r="E224" s="12"/>
      <c r="F224" s="12">
        <v>35</v>
      </c>
      <c r="G224" s="18" t="s">
        <v>424</v>
      </c>
      <c r="H224" s="12" t="s">
        <v>61</v>
      </c>
      <c r="I224" s="12">
        <v>16.600000000000001</v>
      </c>
      <c r="J224" s="12">
        <v>16</v>
      </c>
      <c r="K224" s="12">
        <v>17.2</v>
      </c>
      <c r="L224" s="12">
        <v>0</v>
      </c>
      <c r="M224" s="12">
        <v>0</v>
      </c>
      <c r="N224" s="12">
        <v>0</v>
      </c>
      <c r="O224" s="14">
        <f>SUM(L224:N224)</f>
        <v>0</v>
      </c>
      <c r="P224" s="13" t="s">
        <v>526</v>
      </c>
      <c r="Q224" s="14">
        <f>MIN(C224:E224)</f>
        <v>0</v>
      </c>
      <c r="R224" s="12"/>
      <c r="S224" s="12"/>
      <c r="T224" s="12"/>
      <c r="U224" s="14"/>
      <c r="V224" s="14">
        <f>O224/K224*100</f>
        <v>0</v>
      </c>
      <c r="W224" s="28">
        <f>Q224-(O224-N224)</f>
        <v>0</v>
      </c>
      <c r="X224" s="1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  <c r="EG224" s="55"/>
      <c r="EH224" s="55"/>
      <c r="EI224" s="55"/>
      <c r="EJ224" s="55"/>
      <c r="EK224" s="55"/>
      <c r="EL224" s="55"/>
      <c r="EM224" s="55"/>
      <c r="EN224" s="55"/>
      <c r="EO224" s="55"/>
      <c r="EP224" s="55"/>
      <c r="EQ224" s="55"/>
      <c r="ER224" s="55"/>
      <c r="ES224" s="55"/>
      <c r="ET224" s="55"/>
      <c r="EU224" s="55"/>
      <c r="EV224" s="55"/>
      <c r="EW224" s="55"/>
      <c r="EX224" s="55"/>
      <c r="EY224" s="55"/>
      <c r="EZ224" s="55"/>
      <c r="FA224" s="55"/>
      <c r="FB224" s="55"/>
      <c r="FC224" s="55"/>
      <c r="FD224" s="55"/>
      <c r="FE224" s="55"/>
      <c r="FF224" s="55"/>
      <c r="FG224" s="55"/>
      <c r="FH224" s="55"/>
      <c r="FI224" s="55"/>
      <c r="FJ224" s="55"/>
      <c r="FK224" s="55"/>
      <c r="FL224" s="55"/>
      <c r="FM224" s="55"/>
      <c r="FN224" s="55"/>
      <c r="FO224" s="55"/>
      <c r="FP224" s="55"/>
      <c r="FQ224" s="55"/>
      <c r="FR224" s="55"/>
      <c r="FS224" s="55"/>
      <c r="FT224" s="55"/>
      <c r="FU224" s="55"/>
      <c r="FV224" s="55"/>
      <c r="FW224" s="55"/>
      <c r="FX224" s="55"/>
      <c r="FY224" s="55"/>
      <c r="FZ224" s="55"/>
      <c r="GA224" s="55"/>
      <c r="GB224" s="55"/>
      <c r="GC224" s="55"/>
      <c r="GD224" s="55"/>
      <c r="GE224" s="55"/>
      <c r="GF224" s="55"/>
      <c r="GG224" s="55"/>
      <c r="GH224" s="55"/>
      <c r="GI224" s="55"/>
      <c r="GJ224" s="55"/>
      <c r="GK224" s="55"/>
      <c r="GL224" s="55"/>
      <c r="GM224" s="55"/>
      <c r="GN224" s="55"/>
      <c r="GO224" s="55"/>
      <c r="GP224" s="55"/>
      <c r="GQ224" s="55"/>
      <c r="GR224" s="55"/>
      <c r="GS224" s="55"/>
      <c r="GT224" s="55"/>
      <c r="GU224" s="55"/>
      <c r="GV224" s="55"/>
      <c r="GW224" s="55"/>
      <c r="GX224" s="55"/>
      <c r="GY224" s="55"/>
      <c r="GZ224" s="55"/>
      <c r="HA224" s="55"/>
      <c r="HB224" s="55"/>
      <c r="HC224" s="55"/>
      <c r="HD224" s="55"/>
      <c r="HE224" s="55"/>
      <c r="HF224" s="55"/>
      <c r="HG224" s="55"/>
      <c r="HH224" s="55"/>
      <c r="HI224" s="55"/>
      <c r="HJ224" s="55"/>
      <c r="HK224" s="55"/>
      <c r="HL224" s="55"/>
      <c r="HM224" s="55"/>
      <c r="HN224" s="55"/>
      <c r="HO224" s="55"/>
      <c r="HP224" s="55"/>
      <c r="HQ224" s="55"/>
      <c r="HR224" s="55"/>
      <c r="HS224" s="55"/>
      <c r="HT224" s="55"/>
      <c r="HU224" s="55"/>
      <c r="HV224" s="55"/>
      <c r="HW224" s="55"/>
      <c r="HX224" s="55"/>
      <c r="HY224" s="55"/>
      <c r="HZ224" s="55"/>
      <c r="IA224" s="55"/>
      <c r="IB224" s="55"/>
      <c r="IC224" s="55"/>
      <c r="ID224" s="55"/>
      <c r="IE224" s="55"/>
      <c r="IF224" s="55"/>
      <c r="IG224" s="55"/>
      <c r="IH224" s="55"/>
      <c r="II224" s="55"/>
      <c r="IJ224" s="55"/>
      <c r="IK224" s="55"/>
      <c r="IL224" s="55"/>
      <c r="IM224" s="55"/>
      <c r="IN224" s="55"/>
      <c r="IO224" s="55"/>
      <c r="IP224" s="55"/>
      <c r="IQ224" s="55"/>
      <c r="IR224" s="55"/>
      <c r="IS224" s="55"/>
      <c r="IT224" s="55"/>
      <c r="IU224" s="55"/>
      <c r="IV224" s="55"/>
      <c r="IW224" s="55"/>
      <c r="IX224" s="55"/>
      <c r="IY224" s="55"/>
      <c r="IZ224" s="55"/>
      <c r="JA224" s="55"/>
      <c r="JB224" s="55"/>
    </row>
    <row r="225" spans="1:262" s="2" customFormat="1" ht="34.5" customHeight="1" x14ac:dyDescent="0.25">
      <c r="A225" s="76" t="s">
        <v>641</v>
      </c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1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  <c r="FO225" s="52"/>
      <c r="FP225" s="52"/>
      <c r="FQ225" s="52"/>
      <c r="FR225" s="52"/>
      <c r="FS225" s="52"/>
      <c r="FT225" s="52"/>
      <c r="FU225" s="52"/>
      <c r="FV225" s="52"/>
      <c r="FW225" s="52"/>
      <c r="FX225" s="52"/>
      <c r="FY225" s="52"/>
      <c r="FZ225" s="52"/>
      <c r="GA225" s="52"/>
      <c r="GB225" s="52"/>
      <c r="GC225" s="52"/>
      <c r="GD225" s="52"/>
      <c r="GE225" s="52"/>
      <c r="GF225" s="52"/>
      <c r="GG225" s="52"/>
      <c r="GH225" s="52"/>
      <c r="GI225" s="52"/>
      <c r="GJ225" s="52"/>
      <c r="GK225" s="52"/>
      <c r="GL225" s="52"/>
      <c r="GM225" s="52"/>
      <c r="GN225" s="52"/>
      <c r="GO225" s="52"/>
      <c r="GP225" s="52"/>
      <c r="GQ225" s="52"/>
      <c r="GR225" s="52"/>
      <c r="GS225" s="52"/>
      <c r="GT225" s="52"/>
      <c r="GU225" s="52"/>
      <c r="GV225" s="52"/>
      <c r="GW225" s="52"/>
      <c r="GX225" s="52"/>
      <c r="GY225" s="52"/>
      <c r="GZ225" s="52"/>
      <c r="HA225" s="52"/>
      <c r="HB225" s="52"/>
      <c r="HC225" s="52"/>
      <c r="HD225" s="52"/>
      <c r="HE225" s="52"/>
      <c r="HF225" s="52"/>
      <c r="HG225" s="52"/>
      <c r="HH225" s="52"/>
      <c r="HI225" s="52"/>
      <c r="HJ225" s="52"/>
      <c r="HK225" s="52"/>
      <c r="HL225" s="52"/>
      <c r="HM225" s="52"/>
      <c r="HN225" s="52"/>
      <c r="HO225" s="52"/>
      <c r="HP225" s="52"/>
      <c r="HQ225" s="52"/>
      <c r="HR225" s="52"/>
      <c r="HS225" s="52"/>
      <c r="HT225" s="52"/>
      <c r="HU225" s="52"/>
      <c r="HV225" s="52"/>
      <c r="HW225" s="52"/>
      <c r="HX225" s="52"/>
      <c r="HY225" s="52"/>
      <c r="HZ225" s="52"/>
      <c r="IA225" s="52"/>
      <c r="IB225" s="52"/>
      <c r="IC225" s="52"/>
      <c r="ID225" s="52"/>
      <c r="IE225" s="52"/>
      <c r="IF225" s="52"/>
      <c r="IG225" s="52"/>
      <c r="IH225" s="52"/>
      <c r="II225" s="52"/>
      <c r="IJ225" s="52"/>
      <c r="IK225" s="52"/>
      <c r="IL225" s="52"/>
      <c r="IM225" s="52"/>
      <c r="IN225" s="52"/>
      <c r="IO225" s="52"/>
      <c r="IP225" s="52"/>
      <c r="IQ225" s="52"/>
      <c r="IR225" s="52"/>
      <c r="IS225" s="52"/>
      <c r="IT225" s="52"/>
      <c r="IU225" s="52"/>
      <c r="IV225" s="52"/>
      <c r="IW225" s="52"/>
      <c r="IX225" s="52"/>
      <c r="IY225" s="52"/>
      <c r="IZ225" s="52"/>
      <c r="JA225" s="52"/>
      <c r="JB225" s="52"/>
    </row>
    <row r="226" spans="1:262" s="16" customFormat="1" ht="76.5" customHeight="1" x14ac:dyDescent="0.25">
      <c r="A226" s="10" t="s">
        <v>25</v>
      </c>
      <c r="B226" s="11" t="s">
        <v>640</v>
      </c>
      <c r="C226" s="12"/>
      <c r="D226" s="12"/>
      <c r="E226" s="12"/>
      <c r="F226" s="12">
        <v>35</v>
      </c>
      <c r="G226" s="12"/>
      <c r="H226" s="12" t="s">
        <v>128</v>
      </c>
      <c r="I226" s="12" t="s">
        <v>479</v>
      </c>
      <c r="J226" s="12">
        <v>12.7</v>
      </c>
      <c r="K226" s="12">
        <v>13.6</v>
      </c>
      <c r="L226" s="12">
        <f>SUM(L227:L230)</f>
        <v>1.32</v>
      </c>
      <c r="M226" s="12">
        <f>SUM(M227:M230)</f>
        <v>0.111</v>
      </c>
      <c r="N226" s="12">
        <f>SUM(N227:N230)</f>
        <v>0</v>
      </c>
      <c r="O226" s="12">
        <f>SUM(O227:O230)</f>
        <v>1.431</v>
      </c>
      <c r="P226" s="13" t="s">
        <v>532</v>
      </c>
      <c r="Q226" s="12"/>
      <c r="R226" s="12"/>
      <c r="S226" s="12"/>
      <c r="T226" s="12"/>
      <c r="U226" s="12"/>
      <c r="V226" s="62">
        <f>O226/K226*100</f>
        <v>10.522058823529413</v>
      </c>
      <c r="W226" s="12">
        <f>SUM(W227:W230)</f>
        <v>4.2690000000000001</v>
      </c>
      <c r="X226" s="1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  <c r="EG226" s="55"/>
      <c r="EH226" s="55"/>
      <c r="EI226" s="55"/>
      <c r="EJ226" s="55"/>
      <c r="EK226" s="55"/>
      <c r="EL226" s="55"/>
      <c r="EM226" s="55"/>
      <c r="EN226" s="55"/>
      <c r="EO226" s="55"/>
      <c r="EP226" s="55"/>
      <c r="EQ226" s="55"/>
      <c r="ER226" s="55"/>
      <c r="ES226" s="55"/>
      <c r="ET226" s="55"/>
      <c r="EU226" s="55"/>
      <c r="EV226" s="55"/>
      <c r="EW226" s="55"/>
      <c r="EX226" s="55"/>
      <c r="EY226" s="55"/>
      <c r="EZ226" s="55"/>
      <c r="FA226" s="55"/>
      <c r="FB226" s="55"/>
      <c r="FC226" s="55"/>
      <c r="FD226" s="55"/>
      <c r="FE226" s="55"/>
      <c r="FF226" s="55"/>
      <c r="FG226" s="55"/>
      <c r="FH226" s="55"/>
      <c r="FI226" s="55"/>
      <c r="FJ226" s="55"/>
      <c r="FK226" s="55"/>
      <c r="FL226" s="55"/>
      <c r="FM226" s="55"/>
      <c r="FN226" s="55"/>
      <c r="FO226" s="55"/>
      <c r="FP226" s="55"/>
      <c r="FQ226" s="55"/>
      <c r="FR226" s="55"/>
      <c r="FS226" s="55"/>
      <c r="FT226" s="55"/>
      <c r="FU226" s="55"/>
      <c r="FV226" s="55"/>
      <c r="FW226" s="55"/>
      <c r="FX226" s="55"/>
      <c r="FY226" s="55"/>
      <c r="FZ226" s="55"/>
      <c r="GA226" s="55"/>
      <c r="GB226" s="55"/>
      <c r="GC226" s="55"/>
      <c r="GD226" s="55"/>
      <c r="GE226" s="55"/>
      <c r="GF226" s="55"/>
      <c r="GG226" s="55"/>
      <c r="GH226" s="55"/>
      <c r="GI226" s="55"/>
      <c r="GJ226" s="55"/>
      <c r="GK226" s="55"/>
      <c r="GL226" s="55"/>
      <c r="GM226" s="55"/>
      <c r="GN226" s="55"/>
      <c r="GO226" s="55"/>
      <c r="GP226" s="55"/>
      <c r="GQ226" s="55"/>
      <c r="GR226" s="55"/>
      <c r="GS226" s="55"/>
      <c r="GT226" s="55"/>
      <c r="GU226" s="55"/>
      <c r="GV226" s="55"/>
      <c r="GW226" s="55"/>
      <c r="GX226" s="55"/>
      <c r="GY226" s="55"/>
      <c r="GZ226" s="55"/>
      <c r="HA226" s="55"/>
      <c r="HB226" s="55"/>
      <c r="HC226" s="55"/>
      <c r="HD226" s="55"/>
      <c r="HE226" s="55"/>
      <c r="HF226" s="55"/>
      <c r="HG226" s="55"/>
      <c r="HH226" s="55"/>
      <c r="HI226" s="55"/>
      <c r="HJ226" s="55"/>
      <c r="HK226" s="55"/>
      <c r="HL226" s="55"/>
      <c r="HM226" s="55"/>
      <c r="HN226" s="55"/>
      <c r="HO226" s="55"/>
      <c r="HP226" s="55"/>
      <c r="HQ226" s="55"/>
      <c r="HR226" s="55"/>
      <c r="HS226" s="55"/>
      <c r="HT226" s="55"/>
      <c r="HU226" s="55"/>
      <c r="HV226" s="55"/>
      <c r="HW226" s="55"/>
      <c r="HX226" s="55"/>
      <c r="HY226" s="55"/>
      <c r="HZ226" s="55"/>
      <c r="IA226" s="55"/>
      <c r="IB226" s="55"/>
      <c r="IC226" s="55"/>
      <c r="ID226" s="55"/>
      <c r="IE226" s="55"/>
      <c r="IF226" s="55"/>
      <c r="IG226" s="55"/>
      <c r="IH226" s="55"/>
      <c r="II226" s="55"/>
      <c r="IJ226" s="55"/>
      <c r="IK226" s="55"/>
      <c r="IL226" s="55"/>
      <c r="IM226" s="55"/>
      <c r="IN226" s="55"/>
      <c r="IO226" s="55"/>
      <c r="IP226" s="55"/>
      <c r="IQ226" s="55"/>
      <c r="IR226" s="55"/>
      <c r="IS226" s="55"/>
      <c r="IT226" s="55"/>
      <c r="IU226" s="55"/>
      <c r="IV226" s="55"/>
      <c r="IW226" s="55"/>
      <c r="IX226" s="55"/>
      <c r="IY226" s="55"/>
      <c r="IZ226" s="55"/>
      <c r="JA226" s="55"/>
      <c r="JB226" s="55"/>
    </row>
    <row r="227" spans="1:262" s="16" customFormat="1" ht="111" customHeight="1" x14ac:dyDescent="0.25">
      <c r="A227" s="10" t="s">
        <v>26</v>
      </c>
      <c r="B227" s="29" t="s">
        <v>425</v>
      </c>
      <c r="C227" s="12">
        <v>1.6</v>
      </c>
      <c r="D227" s="12"/>
      <c r="E227" s="12"/>
      <c r="F227" s="12">
        <v>35</v>
      </c>
      <c r="G227" s="18" t="s">
        <v>428</v>
      </c>
      <c r="H227" s="12" t="s">
        <v>187</v>
      </c>
      <c r="I227" s="12">
        <v>11.7</v>
      </c>
      <c r="J227" s="12">
        <v>20</v>
      </c>
      <c r="K227" s="12">
        <v>21.5</v>
      </c>
      <c r="L227" s="12">
        <v>0.8</v>
      </c>
      <c r="M227" s="12">
        <v>0</v>
      </c>
      <c r="N227" s="12">
        <v>0</v>
      </c>
      <c r="O227" s="14">
        <f>SUM(L227:N227)</f>
        <v>0.8</v>
      </c>
      <c r="P227" s="13" t="s">
        <v>534</v>
      </c>
      <c r="Q227" s="14">
        <f>MIN(C227:E227)</f>
        <v>1.6</v>
      </c>
      <c r="R227" s="12"/>
      <c r="S227" s="12"/>
      <c r="T227" s="12"/>
      <c r="U227" s="14">
        <f>((O227-N227)/Q227)*100</f>
        <v>50</v>
      </c>
      <c r="V227" s="62">
        <f>O227/K227*100+V228</f>
        <v>8.3606361149110811</v>
      </c>
      <c r="W227" s="28">
        <f>Q227-(O227-N227)</f>
        <v>0.8</v>
      </c>
      <c r="X227" s="1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55"/>
      <c r="EI227" s="55"/>
      <c r="EJ227" s="55"/>
      <c r="EK227" s="55"/>
      <c r="EL227" s="55"/>
      <c r="EM227" s="55"/>
      <c r="EN227" s="55"/>
      <c r="EO227" s="55"/>
      <c r="EP227" s="55"/>
      <c r="EQ227" s="55"/>
      <c r="ER227" s="55"/>
      <c r="ES227" s="55"/>
      <c r="ET227" s="55"/>
      <c r="EU227" s="55"/>
      <c r="EV227" s="55"/>
      <c r="EW227" s="55"/>
      <c r="EX227" s="55"/>
      <c r="EY227" s="55"/>
      <c r="EZ227" s="55"/>
      <c r="FA227" s="55"/>
      <c r="FB227" s="55"/>
      <c r="FC227" s="55"/>
      <c r="FD227" s="55"/>
      <c r="FE227" s="55"/>
      <c r="FF227" s="55"/>
      <c r="FG227" s="55"/>
      <c r="FH227" s="55"/>
      <c r="FI227" s="55"/>
      <c r="FJ227" s="55"/>
      <c r="FK227" s="55"/>
      <c r="FL227" s="55"/>
      <c r="FM227" s="55"/>
      <c r="FN227" s="55"/>
      <c r="FO227" s="55"/>
      <c r="FP227" s="55"/>
      <c r="FQ227" s="55"/>
      <c r="FR227" s="55"/>
      <c r="FS227" s="55"/>
      <c r="FT227" s="55"/>
      <c r="FU227" s="55"/>
      <c r="FV227" s="55"/>
      <c r="FW227" s="55"/>
      <c r="FX227" s="55"/>
      <c r="FY227" s="55"/>
      <c r="FZ227" s="55"/>
      <c r="GA227" s="55"/>
      <c r="GB227" s="55"/>
      <c r="GC227" s="55"/>
      <c r="GD227" s="55"/>
      <c r="GE227" s="55"/>
      <c r="GF227" s="55"/>
      <c r="GG227" s="55"/>
      <c r="GH227" s="55"/>
      <c r="GI227" s="55"/>
      <c r="GJ227" s="55"/>
      <c r="GK227" s="55"/>
      <c r="GL227" s="55"/>
      <c r="GM227" s="55"/>
      <c r="GN227" s="55"/>
      <c r="GO227" s="55"/>
      <c r="GP227" s="55"/>
      <c r="GQ227" s="55"/>
      <c r="GR227" s="55"/>
      <c r="GS227" s="55"/>
      <c r="GT227" s="55"/>
      <c r="GU227" s="55"/>
      <c r="GV227" s="55"/>
      <c r="GW227" s="55"/>
      <c r="GX227" s="55"/>
      <c r="GY227" s="55"/>
      <c r="GZ227" s="55"/>
      <c r="HA227" s="55"/>
      <c r="HB227" s="55"/>
      <c r="HC227" s="55"/>
      <c r="HD227" s="55"/>
      <c r="HE227" s="55"/>
      <c r="HF227" s="55"/>
      <c r="HG227" s="55"/>
      <c r="HH227" s="55"/>
      <c r="HI227" s="55"/>
      <c r="HJ227" s="55"/>
      <c r="HK227" s="55"/>
      <c r="HL227" s="55"/>
      <c r="HM227" s="55"/>
      <c r="HN227" s="55"/>
      <c r="HO227" s="55"/>
      <c r="HP227" s="55"/>
      <c r="HQ227" s="55"/>
      <c r="HR227" s="55"/>
      <c r="HS227" s="55"/>
      <c r="HT227" s="55"/>
      <c r="HU227" s="55"/>
      <c r="HV227" s="55"/>
      <c r="HW227" s="55"/>
      <c r="HX227" s="55"/>
      <c r="HY227" s="55"/>
      <c r="HZ227" s="55"/>
      <c r="IA227" s="55"/>
      <c r="IB227" s="55"/>
      <c r="IC227" s="55"/>
      <c r="ID227" s="55"/>
      <c r="IE227" s="55"/>
      <c r="IF227" s="55"/>
      <c r="IG227" s="55"/>
      <c r="IH227" s="55"/>
      <c r="II227" s="55"/>
      <c r="IJ227" s="55"/>
      <c r="IK227" s="55"/>
      <c r="IL227" s="55"/>
      <c r="IM227" s="55"/>
      <c r="IN227" s="55"/>
      <c r="IO227" s="55"/>
      <c r="IP227" s="55"/>
      <c r="IQ227" s="55"/>
      <c r="IR227" s="55"/>
      <c r="IS227" s="55"/>
      <c r="IT227" s="55"/>
      <c r="IU227" s="55"/>
      <c r="IV227" s="55"/>
      <c r="IW227" s="55"/>
      <c r="IX227" s="55"/>
      <c r="IY227" s="55"/>
      <c r="IZ227" s="55"/>
      <c r="JA227" s="55"/>
      <c r="JB227" s="55"/>
    </row>
    <row r="228" spans="1:262" s="16" customFormat="1" ht="80.25" customHeight="1" x14ac:dyDescent="0.25">
      <c r="A228" s="10" t="s">
        <v>27</v>
      </c>
      <c r="B228" s="29" t="s">
        <v>426</v>
      </c>
      <c r="C228" s="12">
        <v>1.6</v>
      </c>
      <c r="D228" s="12">
        <v>2.5</v>
      </c>
      <c r="E228" s="12"/>
      <c r="F228" s="12">
        <v>35</v>
      </c>
      <c r="G228" s="18" t="s">
        <v>429</v>
      </c>
      <c r="H228" s="12" t="s">
        <v>206</v>
      </c>
      <c r="I228" s="12">
        <v>26.6</v>
      </c>
      <c r="J228" s="47" t="s">
        <v>207</v>
      </c>
      <c r="K228" s="12">
        <v>13.6</v>
      </c>
      <c r="L228" s="12">
        <v>0.2</v>
      </c>
      <c r="M228" s="12">
        <v>0.104</v>
      </c>
      <c r="N228" s="12">
        <v>0</v>
      </c>
      <c r="O228" s="14">
        <f>SUM(L228:N228)</f>
        <v>0.30399999999999999</v>
      </c>
      <c r="P228" s="13" t="s">
        <v>535</v>
      </c>
      <c r="Q228" s="14">
        <f>MIN(C228:E228)</f>
        <v>1.6</v>
      </c>
      <c r="R228" s="12"/>
      <c r="S228" s="12"/>
      <c r="T228" s="12"/>
      <c r="U228" s="14">
        <f>((O228-N228)/Q228)*100</f>
        <v>18.999999999999996</v>
      </c>
      <c r="V228" s="62">
        <f>O228/K228*100+V229</f>
        <v>4.6397058823529411</v>
      </c>
      <c r="W228" s="28">
        <f>Q228-(O228-N228)</f>
        <v>1.296</v>
      </c>
      <c r="X228" s="1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  <c r="EG228" s="55"/>
      <c r="EH228" s="55"/>
      <c r="EI228" s="55"/>
      <c r="EJ228" s="55"/>
      <c r="EK228" s="55"/>
      <c r="EL228" s="55"/>
      <c r="EM228" s="55"/>
      <c r="EN228" s="55"/>
      <c r="EO228" s="55"/>
      <c r="EP228" s="55"/>
      <c r="EQ228" s="55"/>
      <c r="ER228" s="55"/>
      <c r="ES228" s="55"/>
      <c r="ET228" s="55"/>
      <c r="EU228" s="55"/>
      <c r="EV228" s="55"/>
      <c r="EW228" s="55"/>
      <c r="EX228" s="55"/>
      <c r="EY228" s="55"/>
      <c r="EZ228" s="55"/>
      <c r="FA228" s="55"/>
      <c r="FB228" s="55"/>
      <c r="FC228" s="55"/>
      <c r="FD228" s="55"/>
      <c r="FE228" s="55"/>
      <c r="FF228" s="55"/>
      <c r="FG228" s="55"/>
      <c r="FH228" s="55"/>
      <c r="FI228" s="55"/>
      <c r="FJ228" s="55"/>
      <c r="FK228" s="55"/>
      <c r="FL228" s="55"/>
      <c r="FM228" s="55"/>
      <c r="FN228" s="55"/>
      <c r="FO228" s="55"/>
      <c r="FP228" s="55"/>
      <c r="FQ228" s="55"/>
      <c r="FR228" s="55"/>
      <c r="FS228" s="55"/>
      <c r="FT228" s="55"/>
      <c r="FU228" s="55"/>
      <c r="FV228" s="55"/>
      <c r="FW228" s="55"/>
      <c r="FX228" s="55"/>
      <c r="FY228" s="55"/>
      <c r="FZ228" s="55"/>
      <c r="GA228" s="55"/>
      <c r="GB228" s="55"/>
      <c r="GC228" s="55"/>
      <c r="GD228" s="55"/>
      <c r="GE228" s="55"/>
      <c r="GF228" s="55"/>
      <c r="GG228" s="55"/>
      <c r="GH228" s="55"/>
      <c r="GI228" s="55"/>
      <c r="GJ228" s="55"/>
      <c r="GK228" s="55"/>
      <c r="GL228" s="55"/>
      <c r="GM228" s="55"/>
      <c r="GN228" s="55"/>
      <c r="GO228" s="55"/>
      <c r="GP228" s="55"/>
      <c r="GQ228" s="55"/>
      <c r="GR228" s="55"/>
      <c r="GS228" s="55"/>
      <c r="GT228" s="55"/>
      <c r="GU228" s="55"/>
      <c r="GV228" s="55"/>
      <c r="GW228" s="55"/>
      <c r="GX228" s="55"/>
      <c r="GY228" s="55"/>
      <c r="GZ228" s="55"/>
      <c r="HA228" s="55"/>
      <c r="HB228" s="55"/>
      <c r="HC228" s="55"/>
      <c r="HD228" s="55"/>
      <c r="HE228" s="55"/>
      <c r="HF228" s="55"/>
      <c r="HG228" s="55"/>
      <c r="HH228" s="55"/>
      <c r="HI228" s="55"/>
      <c r="HJ228" s="55"/>
      <c r="HK228" s="55"/>
      <c r="HL228" s="55"/>
      <c r="HM228" s="55"/>
      <c r="HN228" s="55"/>
      <c r="HO228" s="55"/>
      <c r="HP228" s="55"/>
      <c r="HQ228" s="55"/>
      <c r="HR228" s="55"/>
      <c r="HS228" s="55"/>
      <c r="HT228" s="55"/>
      <c r="HU228" s="55"/>
      <c r="HV228" s="55"/>
      <c r="HW228" s="55"/>
      <c r="HX228" s="55"/>
      <c r="HY228" s="55"/>
      <c r="HZ228" s="55"/>
      <c r="IA228" s="55"/>
      <c r="IB228" s="55"/>
      <c r="IC228" s="55"/>
      <c r="ID228" s="55"/>
      <c r="IE228" s="55"/>
      <c r="IF228" s="55"/>
      <c r="IG228" s="55"/>
      <c r="IH228" s="55"/>
      <c r="II228" s="55"/>
      <c r="IJ228" s="55"/>
      <c r="IK228" s="55"/>
      <c r="IL228" s="55"/>
      <c r="IM228" s="55"/>
      <c r="IN228" s="55"/>
      <c r="IO228" s="55"/>
      <c r="IP228" s="55"/>
      <c r="IQ228" s="55"/>
      <c r="IR228" s="55"/>
      <c r="IS228" s="55"/>
      <c r="IT228" s="55"/>
      <c r="IU228" s="55"/>
      <c r="IV228" s="55"/>
      <c r="IW228" s="55"/>
      <c r="IX228" s="55"/>
      <c r="IY228" s="55"/>
      <c r="IZ228" s="55"/>
      <c r="JA228" s="55"/>
      <c r="JB228" s="55"/>
    </row>
    <row r="229" spans="1:262" s="16" customFormat="1" ht="66.75" customHeight="1" x14ac:dyDescent="0.25">
      <c r="A229" s="10" t="s">
        <v>28</v>
      </c>
      <c r="B229" s="29" t="s">
        <v>427</v>
      </c>
      <c r="C229" s="12">
        <v>2.5</v>
      </c>
      <c r="D229" s="12"/>
      <c r="E229" s="12"/>
      <c r="F229" s="12">
        <v>35</v>
      </c>
      <c r="G229" s="18" t="s">
        <v>430</v>
      </c>
      <c r="H229" s="12" t="s">
        <v>206</v>
      </c>
      <c r="I229" s="12">
        <v>1.6</v>
      </c>
      <c r="J229" s="12">
        <v>12.7</v>
      </c>
      <c r="K229" s="12">
        <v>13.6</v>
      </c>
      <c r="L229" s="12">
        <v>0.32</v>
      </c>
      <c r="M229" s="12">
        <v>7.0000000000000001E-3</v>
      </c>
      <c r="N229" s="12">
        <v>0</v>
      </c>
      <c r="O229" s="14">
        <f>SUM(L229:N229)</f>
        <v>0.32700000000000001</v>
      </c>
      <c r="P229" s="13" t="s">
        <v>623</v>
      </c>
      <c r="Q229" s="14">
        <f>MIN(C229:E229)</f>
        <v>2.5</v>
      </c>
      <c r="R229" s="12"/>
      <c r="S229" s="12"/>
      <c r="T229" s="12"/>
      <c r="U229" s="14">
        <f>((O229-N229)/Q229)*100</f>
        <v>13.08</v>
      </c>
      <c r="V229" s="62">
        <f>O229/K229*100+V230</f>
        <v>2.4044117647058822</v>
      </c>
      <c r="W229" s="28">
        <f>Q229-(O229-N229)</f>
        <v>2.173</v>
      </c>
      <c r="X229" s="1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  <c r="EG229" s="55"/>
      <c r="EH229" s="55"/>
      <c r="EI229" s="55"/>
      <c r="EJ229" s="55"/>
      <c r="EK229" s="55"/>
      <c r="EL229" s="55"/>
      <c r="EM229" s="55"/>
      <c r="EN229" s="55"/>
      <c r="EO229" s="55"/>
      <c r="EP229" s="55"/>
      <c r="EQ229" s="55"/>
      <c r="ER229" s="55"/>
      <c r="ES229" s="55"/>
      <c r="ET229" s="55"/>
      <c r="EU229" s="55"/>
      <c r="EV229" s="55"/>
      <c r="EW229" s="55"/>
      <c r="EX229" s="55"/>
      <c r="EY229" s="55"/>
      <c r="EZ229" s="55"/>
      <c r="FA229" s="55"/>
      <c r="FB229" s="55"/>
      <c r="FC229" s="55"/>
      <c r="FD229" s="55"/>
      <c r="FE229" s="55"/>
      <c r="FF229" s="55"/>
      <c r="FG229" s="55"/>
      <c r="FH229" s="55"/>
      <c r="FI229" s="55"/>
      <c r="FJ229" s="55"/>
      <c r="FK229" s="55"/>
      <c r="FL229" s="55"/>
      <c r="FM229" s="55"/>
      <c r="FN229" s="55"/>
      <c r="FO229" s="55"/>
      <c r="FP229" s="55"/>
      <c r="FQ229" s="55"/>
      <c r="FR229" s="55"/>
      <c r="FS229" s="55"/>
      <c r="FT229" s="55"/>
      <c r="FU229" s="55"/>
      <c r="FV229" s="55"/>
      <c r="FW229" s="55"/>
      <c r="FX229" s="55"/>
      <c r="FY229" s="55"/>
      <c r="FZ229" s="55"/>
      <c r="GA229" s="55"/>
      <c r="GB229" s="55"/>
      <c r="GC229" s="55"/>
      <c r="GD229" s="55"/>
      <c r="GE229" s="55"/>
      <c r="GF229" s="55"/>
      <c r="GG229" s="55"/>
      <c r="GH229" s="55"/>
      <c r="GI229" s="55"/>
      <c r="GJ229" s="55"/>
      <c r="GK229" s="55"/>
      <c r="GL229" s="55"/>
      <c r="GM229" s="55"/>
      <c r="GN229" s="55"/>
      <c r="GO229" s="55"/>
      <c r="GP229" s="55"/>
      <c r="GQ229" s="55"/>
      <c r="GR229" s="55"/>
      <c r="GS229" s="55"/>
      <c r="GT229" s="55"/>
      <c r="GU229" s="55"/>
      <c r="GV229" s="55"/>
      <c r="GW229" s="55"/>
      <c r="GX229" s="55"/>
      <c r="GY229" s="55"/>
      <c r="GZ229" s="55"/>
      <c r="HA229" s="55"/>
      <c r="HB229" s="55"/>
      <c r="HC229" s="55"/>
      <c r="HD229" s="55"/>
      <c r="HE229" s="55"/>
      <c r="HF229" s="55"/>
      <c r="HG229" s="55"/>
      <c r="HH229" s="55"/>
      <c r="HI229" s="55"/>
      <c r="HJ229" s="55"/>
      <c r="HK229" s="55"/>
      <c r="HL229" s="55"/>
      <c r="HM229" s="55"/>
      <c r="HN229" s="55"/>
      <c r="HO229" s="55"/>
      <c r="HP229" s="55"/>
      <c r="HQ229" s="55"/>
      <c r="HR229" s="55"/>
      <c r="HS229" s="55"/>
      <c r="HT229" s="55"/>
      <c r="HU229" s="55"/>
      <c r="HV229" s="55"/>
      <c r="HW229" s="55"/>
      <c r="HX229" s="55"/>
      <c r="HY229" s="55"/>
      <c r="HZ229" s="55"/>
      <c r="IA229" s="55"/>
      <c r="IB229" s="55"/>
      <c r="IC229" s="55"/>
      <c r="ID229" s="55"/>
      <c r="IE229" s="55"/>
      <c r="IF229" s="55"/>
      <c r="IG229" s="55"/>
      <c r="IH229" s="55"/>
      <c r="II229" s="55"/>
      <c r="IJ229" s="55"/>
      <c r="IK229" s="55"/>
      <c r="IL229" s="55"/>
      <c r="IM229" s="55"/>
      <c r="IN229" s="55"/>
      <c r="IO229" s="55"/>
      <c r="IP229" s="55"/>
      <c r="IQ229" s="55"/>
      <c r="IR229" s="55"/>
      <c r="IS229" s="55"/>
      <c r="IT229" s="55"/>
      <c r="IU229" s="55"/>
      <c r="IV229" s="55"/>
      <c r="IW229" s="55"/>
      <c r="IX229" s="55"/>
      <c r="IY229" s="55"/>
      <c r="IZ229" s="55"/>
      <c r="JA229" s="55"/>
      <c r="JB229" s="55"/>
    </row>
    <row r="230" spans="1:262" s="16" customFormat="1" ht="197.25" customHeight="1" x14ac:dyDescent="0.25">
      <c r="A230" s="10" t="s">
        <v>49</v>
      </c>
      <c r="B230" s="29"/>
      <c r="C230" s="47"/>
      <c r="D230" s="12"/>
      <c r="E230" s="12"/>
      <c r="F230" s="12">
        <v>35</v>
      </c>
      <c r="G230" s="18" t="s">
        <v>431</v>
      </c>
      <c r="H230" s="12" t="s">
        <v>128</v>
      </c>
      <c r="I230" s="12" t="s">
        <v>465</v>
      </c>
      <c r="J230" s="12">
        <v>12.7</v>
      </c>
      <c r="K230" s="12">
        <v>13.6</v>
      </c>
      <c r="L230" s="12">
        <v>0</v>
      </c>
      <c r="M230" s="12">
        <v>0</v>
      </c>
      <c r="N230" s="12">
        <v>0</v>
      </c>
      <c r="O230" s="14">
        <f>SUM(L230:N230)</f>
        <v>0</v>
      </c>
      <c r="P230" s="13" t="s">
        <v>536</v>
      </c>
      <c r="Q230" s="14">
        <f>MIN(C230:E230)</f>
        <v>0</v>
      </c>
      <c r="R230" s="12"/>
      <c r="S230" s="12"/>
      <c r="T230" s="12"/>
      <c r="U230" s="14"/>
      <c r="V230" s="14">
        <f>O230/K230*100</f>
        <v>0</v>
      </c>
      <c r="W230" s="28">
        <f>Q230-(O230-N230)</f>
        <v>0</v>
      </c>
      <c r="X230" s="1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  <c r="EG230" s="55"/>
      <c r="EH230" s="55"/>
      <c r="EI230" s="55"/>
      <c r="EJ230" s="55"/>
      <c r="EK230" s="55"/>
      <c r="EL230" s="55"/>
      <c r="EM230" s="55"/>
      <c r="EN230" s="55"/>
      <c r="EO230" s="55"/>
      <c r="EP230" s="55"/>
      <c r="EQ230" s="55"/>
      <c r="ER230" s="55"/>
      <c r="ES230" s="55"/>
      <c r="ET230" s="55"/>
      <c r="EU230" s="55"/>
      <c r="EV230" s="55"/>
      <c r="EW230" s="55"/>
      <c r="EX230" s="55"/>
      <c r="EY230" s="55"/>
      <c r="EZ230" s="55"/>
      <c r="FA230" s="55"/>
      <c r="FB230" s="55"/>
      <c r="FC230" s="55"/>
      <c r="FD230" s="55"/>
      <c r="FE230" s="55"/>
      <c r="FF230" s="55"/>
      <c r="FG230" s="55"/>
      <c r="FH230" s="55"/>
      <c r="FI230" s="55"/>
      <c r="FJ230" s="55"/>
      <c r="FK230" s="55"/>
      <c r="FL230" s="55"/>
      <c r="FM230" s="55"/>
      <c r="FN230" s="55"/>
      <c r="FO230" s="55"/>
      <c r="FP230" s="55"/>
      <c r="FQ230" s="55"/>
      <c r="FR230" s="55"/>
      <c r="FS230" s="55"/>
      <c r="FT230" s="55"/>
      <c r="FU230" s="55"/>
      <c r="FV230" s="55"/>
      <c r="FW230" s="55"/>
      <c r="FX230" s="55"/>
      <c r="FY230" s="55"/>
      <c r="FZ230" s="55"/>
      <c r="GA230" s="55"/>
      <c r="GB230" s="55"/>
      <c r="GC230" s="55"/>
      <c r="GD230" s="55"/>
      <c r="GE230" s="55"/>
      <c r="GF230" s="55"/>
      <c r="GG230" s="55"/>
      <c r="GH230" s="55"/>
      <c r="GI230" s="55"/>
      <c r="GJ230" s="55"/>
      <c r="GK230" s="55"/>
      <c r="GL230" s="55"/>
      <c r="GM230" s="55"/>
      <c r="GN230" s="55"/>
      <c r="GO230" s="55"/>
      <c r="GP230" s="55"/>
      <c r="GQ230" s="55"/>
      <c r="GR230" s="55"/>
      <c r="GS230" s="55"/>
      <c r="GT230" s="55"/>
      <c r="GU230" s="55"/>
      <c r="GV230" s="55"/>
      <c r="GW230" s="55"/>
      <c r="GX230" s="55"/>
      <c r="GY230" s="55"/>
      <c r="GZ230" s="55"/>
      <c r="HA230" s="55"/>
      <c r="HB230" s="55"/>
      <c r="HC230" s="55"/>
      <c r="HD230" s="55"/>
      <c r="HE230" s="55"/>
      <c r="HF230" s="55"/>
      <c r="HG230" s="55"/>
      <c r="HH230" s="55"/>
      <c r="HI230" s="55"/>
      <c r="HJ230" s="55"/>
      <c r="HK230" s="55"/>
      <c r="HL230" s="55"/>
      <c r="HM230" s="55"/>
      <c r="HN230" s="55"/>
      <c r="HO230" s="55"/>
      <c r="HP230" s="55"/>
      <c r="HQ230" s="55"/>
      <c r="HR230" s="55"/>
      <c r="HS230" s="55"/>
      <c r="HT230" s="55"/>
      <c r="HU230" s="55"/>
      <c r="HV230" s="55"/>
      <c r="HW230" s="55"/>
      <c r="HX230" s="55"/>
      <c r="HY230" s="55"/>
      <c r="HZ230" s="55"/>
      <c r="IA230" s="55"/>
      <c r="IB230" s="55"/>
      <c r="IC230" s="55"/>
      <c r="ID230" s="55"/>
      <c r="IE230" s="55"/>
      <c r="IF230" s="55"/>
      <c r="IG230" s="55"/>
      <c r="IH230" s="55"/>
      <c r="II230" s="55"/>
      <c r="IJ230" s="55"/>
      <c r="IK230" s="55"/>
      <c r="IL230" s="55"/>
      <c r="IM230" s="55"/>
      <c r="IN230" s="55"/>
      <c r="IO230" s="55"/>
      <c r="IP230" s="55"/>
      <c r="IQ230" s="55"/>
      <c r="IR230" s="55"/>
      <c r="IS230" s="55"/>
      <c r="IT230" s="55"/>
      <c r="IU230" s="55"/>
      <c r="IV230" s="55"/>
      <c r="IW230" s="55"/>
      <c r="IX230" s="55"/>
      <c r="IY230" s="55"/>
      <c r="IZ230" s="55"/>
      <c r="JA230" s="55"/>
      <c r="JB230" s="55"/>
    </row>
    <row r="231" spans="1:262" s="2" customFormat="1" ht="34.5" customHeight="1" x14ac:dyDescent="0.25">
      <c r="A231" s="79" t="s">
        <v>394</v>
      </c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1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  <c r="CC231" s="52"/>
      <c r="CD231" s="52"/>
      <c r="CE231" s="52"/>
      <c r="CF231" s="52"/>
      <c r="CG231" s="52"/>
      <c r="CH231" s="52"/>
      <c r="CI231" s="52"/>
      <c r="CJ231" s="52"/>
      <c r="CK231" s="52"/>
      <c r="CL231" s="52"/>
      <c r="CM231" s="52"/>
      <c r="CN231" s="52"/>
      <c r="CO231" s="52"/>
      <c r="CP231" s="52"/>
      <c r="CQ231" s="52"/>
      <c r="CR231" s="52"/>
      <c r="CS231" s="52"/>
      <c r="CT231" s="52"/>
      <c r="CU231" s="52"/>
      <c r="CV231" s="52"/>
      <c r="CW231" s="52"/>
      <c r="CX231" s="52"/>
      <c r="CY231" s="52"/>
      <c r="CZ231" s="52"/>
      <c r="DA231" s="52"/>
      <c r="DB231" s="52"/>
      <c r="DC231" s="52"/>
      <c r="DD231" s="52"/>
      <c r="DE231" s="52"/>
      <c r="DF231" s="52"/>
      <c r="DG231" s="52"/>
      <c r="DH231" s="52"/>
      <c r="DI231" s="52"/>
      <c r="DJ231" s="52"/>
      <c r="DK231" s="52"/>
      <c r="DL231" s="52"/>
      <c r="DM231" s="52"/>
      <c r="DN231" s="52"/>
      <c r="DO231" s="52"/>
      <c r="DP231" s="52"/>
      <c r="DQ231" s="52"/>
      <c r="DR231" s="52"/>
      <c r="DS231" s="52"/>
      <c r="DT231" s="52"/>
      <c r="DU231" s="52"/>
      <c r="DV231" s="52"/>
      <c r="DW231" s="52"/>
      <c r="DX231" s="52"/>
      <c r="DY231" s="52"/>
      <c r="DZ231" s="52"/>
      <c r="EA231" s="52"/>
      <c r="EB231" s="52"/>
      <c r="EC231" s="52"/>
      <c r="ED231" s="52"/>
      <c r="EE231" s="52"/>
      <c r="EF231" s="52"/>
      <c r="EG231" s="52"/>
      <c r="EH231" s="52"/>
      <c r="EI231" s="52"/>
      <c r="EJ231" s="52"/>
      <c r="EK231" s="52"/>
      <c r="EL231" s="52"/>
      <c r="EM231" s="52"/>
      <c r="EN231" s="52"/>
      <c r="EO231" s="52"/>
      <c r="EP231" s="52"/>
      <c r="EQ231" s="52"/>
      <c r="ER231" s="52"/>
      <c r="ES231" s="52"/>
      <c r="ET231" s="52"/>
      <c r="EU231" s="52"/>
      <c r="EV231" s="52"/>
      <c r="EW231" s="52"/>
      <c r="EX231" s="52"/>
      <c r="EY231" s="52"/>
      <c r="EZ231" s="52"/>
      <c r="FA231" s="52"/>
      <c r="FB231" s="52"/>
      <c r="FC231" s="52"/>
      <c r="FD231" s="52"/>
      <c r="FE231" s="52"/>
      <c r="FF231" s="52"/>
      <c r="FG231" s="52"/>
      <c r="FH231" s="52"/>
      <c r="FI231" s="52"/>
      <c r="FJ231" s="52"/>
      <c r="FK231" s="52"/>
      <c r="FL231" s="52"/>
      <c r="FM231" s="52"/>
      <c r="FN231" s="52"/>
      <c r="FO231" s="52"/>
      <c r="FP231" s="52"/>
      <c r="FQ231" s="52"/>
      <c r="FR231" s="52"/>
      <c r="FS231" s="52"/>
      <c r="FT231" s="52"/>
      <c r="FU231" s="52"/>
      <c r="FV231" s="52"/>
      <c r="FW231" s="52"/>
      <c r="FX231" s="52"/>
      <c r="FY231" s="52"/>
      <c r="FZ231" s="52"/>
      <c r="GA231" s="52"/>
      <c r="GB231" s="52"/>
      <c r="GC231" s="52"/>
      <c r="GD231" s="52"/>
      <c r="GE231" s="52"/>
      <c r="GF231" s="52"/>
      <c r="GG231" s="52"/>
      <c r="GH231" s="52"/>
      <c r="GI231" s="52"/>
      <c r="GJ231" s="52"/>
      <c r="GK231" s="52"/>
      <c r="GL231" s="52"/>
      <c r="GM231" s="52"/>
      <c r="GN231" s="52"/>
      <c r="GO231" s="52"/>
      <c r="GP231" s="52"/>
      <c r="GQ231" s="52"/>
      <c r="GR231" s="52"/>
      <c r="GS231" s="52"/>
      <c r="GT231" s="52"/>
      <c r="GU231" s="52"/>
      <c r="GV231" s="52"/>
      <c r="GW231" s="52"/>
      <c r="GX231" s="52"/>
      <c r="GY231" s="52"/>
      <c r="GZ231" s="52"/>
      <c r="HA231" s="52"/>
      <c r="HB231" s="52"/>
      <c r="HC231" s="52"/>
      <c r="HD231" s="52"/>
      <c r="HE231" s="52"/>
      <c r="HF231" s="52"/>
      <c r="HG231" s="52"/>
      <c r="HH231" s="52"/>
      <c r="HI231" s="52"/>
      <c r="HJ231" s="52"/>
      <c r="HK231" s="52"/>
      <c r="HL231" s="52"/>
      <c r="HM231" s="52"/>
      <c r="HN231" s="52"/>
      <c r="HO231" s="52"/>
      <c r="HP231" s="52"/>
      <c r="HQ231" s="52"/>
      <c r="HR231" s="52"/>
      <c r="HS231" s="52"/>
      <c r="HT231" s="52"/>
      <c r="HU231" s="52"/>
      <c r="HV231" s="52"/>
      <c r="HW231" s="52"/>
      <c r="HX231" s="52"/>
      <c r="HY231" s="52"/>
      <c r="HZ231" s="52"/>
      <c r="IA231" s="52"/>
      <c r="IB231" s="52"/>
      <c r="IC231" s="52"/>
      <c r="ID231" s="52"/>
      <c r="IE231" s="52"/>
      <c r="IF231" s="52"/>
      <c r="IG231" s="52"/>
      <c r="IH231" s="52"/>
      <c r="II231" s="52"/>
      <c r="IJ231" s="52"/>
      <c r="IK231" s="52"/>
      <c r="IL231" s="52"/>
      <c r="IM231" s="52"/>
      <c r="IN231" s="52"/>
      <c r="IO231" s="52"/>
      <c r="IP231" s="52"/>
      <c r="IQ231" s="52"/>
      <c r="IR231" s="52"/>
      <c r="IS231" s="52"/>
      <c r="IT231" s="52"/>
      <c r="IU231" s="52"/>
      <c r="IV231" s="52"/>
      <c r="IW231" s="52"/>
      <c r="IX231" s="52"/>
      <c r="IY231" s="52"/>
      <c r="IZ231" s="52"/>
      <c r="JA231" s="52"/>
      <c r="JB231" s="52"/>
    </row>
    <row r="232" spans="1:262" s="16" customFormat="1" ht="68.25" customHeight="1" x14ac:dyDescent="0.25">
      <c r="A232" s="10" t="s">
        <v>25</v>
      </c>
      <c r="B232" s="11" t="s">
        <v>435</v>
      </c>
      <c r="C232" s="12"/>
      <c r="D232" s="12"/>
      <c r="E232" s="12"/>
      <c r="F232" s="12">
        <v>35</v>
      </c>
      <c r="G232" s="12"/>
      <c r="H232" s="12" t="s">
        <v>168</v>
      </c>
      <c r="I232" s="12" t="s">
        <v>480</v>
      </c>
      <c r="J232" s="12">
        <v>10.6</v>
      </c>
      <c r="K232" s="12">
        <v>11.4</v>
      </c>
      <c r="L232" s="12">
        <f>SUM(L233:L236)</f>
        <v>0.40800000000000003</v>
      </c>
      <c r="M232" s="12">
        <f>SUM(M233:M236)</f>
        <v>0.34400000000000003</v>
      </c>
      <c r="N232" s="12">
        <f>SUM(N233:N236)</f>
        <v>0</v>
      </c>
      <c r="O232" s="12">
        <f>SUM(O233:O236)</f>
        <v>0.75200000000000011</v>
      </c>
      <c r="P232" s="13" t="s">
        <v>537</v>
      </c>
      <c r="Q232" s="12"/>
      <c r="R232" s="12"/>
      <c r="S232" s="12"/>
      <c r="T232" s="12"/>
      <c r="U232" s="12"/>
      <c r="V232" s="62">
        <f>O232/K232*100</f>
        <v>6.5964912280701764</v>
      </c>
      <c r="W232" s="12">
        <f>SUM(W233:W236)</f>
        <v>4.9480000000000004</v>
      </c>
      <c r="X232" s="1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55"/>
      <c r="EU232" s="55"/>
      <c r="EV232" s="55"/>
      <c r="EW232" s="55"/>
      <c r="EX232" s="55"/>
      <c r="EY232" s="55"/>
      <c r="EZ232" s="55"/>
      <c r="FA232" s="55"/>
      <c r="FB232" s="55"/>
      <c r="FC232" s="55"/>
      <c r="FD232" s="55"/>
      <c r="FE232" s="55"/>
      <c r="FF232" s="55"/>
      <c r="FG232" s="55"/>
      <c r="FH232" s="55"/>
      <c r="FI232" s="55"/>
      <c r="FJ232" s="55"/>
      <c r="FK232" s="55"/>
      <c r="FL232" s="55"/>
      <c r="FM232" s="55"/>
      <c r="FN232" s="55"/>
      <c r="FO232" s="55"/>
      <c r="FP232" s="55"/>
      <c r="FQ232" s="55"/>
      <c r="FR232" s="55"/>
      <c r="FS232" s="55"/>
      <c r="FT232" s="55"/>
      <c r="FU232" s="55"/>
      <c r="FV232" s="55"/>
      <c r="FW232" s="55"/>
      <c r="FX232" s="55"/>
      <c r="FY232" s="55"/>
      <c r="FZ232" s="55"/>
      <c r="GA232" s="55"/>
      <c r="GB232" s="55"/>
      <c r="GC232" s="55"/>
      <c r="GD232" s="55"/>
      <c r="GE232" s="55"/>
      <c r="GF232" s="55"/>
      <c r="GG232" s="55"/>
      <c r="GH232" s="55"/>
      <c r="GI232" s="55"/>
      <c r="GJ232" s="55"/>
      <c r="GK232" s="55"/>
      <c r="GL232" s="55"/>
      <c r="GM232" s="55"/>
      <c r="GN232" s="55"/>
      <c r="GO232" s="55"/>
      <c r="GP232" s="55"/>
      <c r="GQ232" s="55"/>
      <c r="GR232" s="55"/>
      <c r="GS232" s="55"/>
      <c r="GT232" s="55"/>
      <c r="GU232" s="55"/>
      <c r="GV232" s="55"/>
      <c r="GW232" s="55"/>
      <c r="GX232" s="55"/>
      <c r="GY232" s="55"/>
      <c r="GZ232" s="55"/>
      <c r="HA232" s="55"/>
      <c r="HB232" s="55"/>
      <c r="HC232" s="55"/>
      <c r="HD232" s="55"/>
      <c r="HE232" s="55"/>
      <c r="HF232" s="55"/>
      <c r="HG232" s="55"/>
      <c r="HH232" s="55"/>
      <c r="HI232" s="55"/>
      <c r="HJ232" s="55"/>
      <c r="HK232" s="55"/>
      <c r="HL232" s="55"/>
      <c r="HM232" s="55"/>
      <c r="HN232" s="55"/>
      <c r="HO232" s="55"/>
      <c r="HP232" s="55"/>
      <c r="HQ232" s="55"/>
      <c r="HR232" s="55"/>
      <c r="HS232" s="55"/>
      <c r="HT232" s="55"/>
      <c r="HU232" s="55"/>
      <c r="HV232" s="55"/>
      <c r="HW232" s="55"/>
      <c r="HX232" s="55"/>
      <c r="HY232" s="55"/>
      <c r="HZ232" s="55"/>
      <c r="IA232" s="55"/>
      <c r="IB232" s="55"/>
      <c r="IC232" s="55"/>
      <c r="ID232" s="55"/>
      <c r="IE232" s="55"/>
      <c r="IF232" s="55"/>
      <c r="IG232" s="55"/>
      <c r="IH232" s="55"/>
      <c r="II232" s="55"/>
      <c r="IJ232" s="55"/>
      <c r="IK232" s="55"/>
      <c r="IL232" s="55"/>
      <c r="IM232" s="55"/>
      <c r="IN232" s="55"/>
      <c r="IO232" s="55"/>
      <c r="IP232" s="55"/>
      <c r="IQ232" s="55"/>
      <c r="IR232" s="55"/>
      <c r="IS232" s="55"/>
      <c r="IT232" s="55"/>
      <c r="IU232" s="55"/>
      <c r="IV232" s="55"/>
      <c r="IW232" s="55"/>
      <c r="IX232" s="55"/>
      <c r="IY232" s="55"/>
      <c r="IZ232" s="55"/>
      <c r="JA232" s="55"/>
      <c r="JB232" s="55"/>
    </row>
    <row r="233" spans="1:262" s="16" customFormat="1" ht="91.5" customHeight="1" x14ac:dyDescent="0.25">
      <c r="A233" s="10" t="s">
        <v>26</v>
      </c>
      <c r="B233" s="29" t="s">
        <v>432</v>
      </c>
      <c r="C233" s="12">
        <v>4</v>
      </c>
      <c r="D233" s="12">
        <v>1.6</v>
      </c>
      <c r="E233" s="12"/>
      <c r="F233" s="12">
        <v>35</v>
      </c>
      <c r="G233" s="18" t="s">
        <v>436</v>
      </c>
      <c r="H233" s="12" t="s">
        <v>461</v>
      </c>
      <c r="I233" s="12" t="s">
        <v>466</v>
      </c>
      <c r="J233" s="12">
        <v>10.6</v>
      </c>
      <c r="K233" s="12">
        <v>11.4</v>
      </c>
      <c r="L233" s="12">
        <v>0.28999999999999998</v>
      </c>
      <c r="M233" s="12">
        <v>0.129</v>
      </c>
      <c r="N233" s="12">
        <v>0</v>
      </c>
      <c r="O233" s="14">
        <f>SUM(L233:N233)</f>
        <v>0.41899999999999998</v>
      </c>
      <c r="P233" s="13" t="s">
        <v>538</v>
      </c>
      <c r="Q233" s="14">
        <f>MIN(C233:E233)</f>
        <v>1.6</v>
      </c>
      <c r="R233" s="12"/>
      <c r="S233" s="12"/>
      <c r="T233" s="12"/>
      <c r="U233" s="62">
        <f>((O233-N233)/Q233)*100</f>
        <v>26.187499999999996</v>
      </c>
      <c r="V233" s="62">
        <f>O233/K233*100+V234</f>
        <v>5.5638106895144839</v>
      </c>
      <c r="W233" s="28">
        <f>Q233-(O233-N233)</f>
        <v>1.181</v>
      </c>
      <c r="X233" s="1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55"/>
      <c r="EU233" s="55"/>
      <c r="EV233" s="55"/>
      <c r="EW233" s="55"/>
      <c r="EX233" s="55"/>
      <c r="EY233" s="55"/>
      <c r="EZ233" s="55"/>
      <c r="FA233" s="55"/>
      <c r="FB233" s="55"/>
      <c r="FC233" s="55"/>
      <c r="FD233" s="55"/>
      <c r="FE233" s="55"/>
      <c r="FF233" s="55"/>
      <c r="FG233" s="55"/>
      <c r="FH233" s="55"/>
      <c r="FI233" s="55"/>
      <c r="FJ233" s="55"/>
      <c r="FK233" s="55"/>
      <c r="FL233" s="55"/>
      <c r="FM233" s="55"/>
      <c r="FN233" s="55"/>
      <c r="FO233" s="55"/>
      <c r="FP233" s="55"/>
      <c r="FQ233" s="55"/>
      <c r="FR233" s="55"/>
      <c r="FS233" s="55"/>
      <c r="FT233" s="55"/>
      <c r="FU233" s="55"/>
      <c r="FV233" s="55"/>
      <c r="FW233" s="55"/>
      <c r="FX233" s="55"/>
      <c r="FY233" s="55"/>
      <c r="FZ233" s="55"/>
      <c r="GA233" s="55"/>
      <c r="GB233" s="55"/>
      <c r="GC233" s="55"/>
      <c r="GD233" s="55"/>
      <c r="GE233" s="55"/>
      <c r="GF233" s="55"/>
      <c r="GG233" s="55"/>
      <c r="GH233" s="55"/>
      <c r="GI233" s="55"/>
      <c r="GJ233" s="55"/>
      <c r="GK233" s="55"/>
      <c r="GL233" s="55"/>
      <c r="GM233" s="55"/>
      <c r="GN233" s="55"/>
      <c r="GO233" s="55"/>
      <c r="GP233" s="55"/>
      <c r="GQ233" s="55"/>
      <c r="GR233" s="55"/>
      <c r="GS233" s="55"/>
      <c r="GT233" s="55"/>
      <c r="GU233" s="55"/>
      <c r="GV233" s="55"/>
      <c r="GW233" s="55"/>
      <c r="GX233" s="55"/>
      <c r="GY233" s="55"/>
      <c r="GZ233" s="55"/>
      <c r="HA233" s="55"/>
      <c r="HB233" s="55"/>
      <c r="HC233" s="55"/>
      <c r="HD233" s="55"/>
      <c r="HE233" s="55"/>
      <c r="HF233" s="55"/>
      <c r="HG233" s="55"/>
      <c r="HH233" s="55"/>
      <c r="HI233" s="55"/>
      <c r="HJ233" s="55"/>
      <c r="HK233" s="55"/>
      <c r="HL233" s="55"/>
      <c r="HM233" s="55"/>
      <c r="HN233" s="55"/>
      <c r="HO233" s="55"/>
      <c r="HP233" s="55"/>
      <c r="HQ233" s="55"/>
      <c r="HR233" s="55"/>
      <c r="HS233" s="55"/>
      <c r="HT233" s="55"/>
      <c r="HU233" s="55"/>
      <c r="HV233" s="55"/>
      <c r="HW233" s="55"/>
      <c r="HX233" s="55"/>
      <c r="HY233" s="55"/>
      <c r="HZ233" s="55"/>
      <c r="IA233" s="55"/>
      <c r="IB233" s="55"/>
      <c r="IC233" s="55"/>
      <c r="ID233" s="55"/>
      <c r="IE233" s="55"/>
      <c r="IF233" s="55"/>
      <c r="IG233" s="55"/>
      <c r="IH233" s="55"/>
      <c r="II233" s="55"/>
      <c r="IJ233" s="55"/>
      <c r="IK233" s="55"/>
      <c r="IL233" s="55"/>
      <c r="IM233" s="55"/>
      <c r="IN233" s="55"/>
      <c r="IO233" s="55"/>
      <c r="IP233" s="55"/>
      <c r="IQ233" s="55"/>
      <c r="IR233" s="55"/>
      <c r="IS233" s="55"/>
      <c r="IT233" s="55"/>
      <c r="IU233" s="55"/>
      <c r="IV233" s="55"/>
      <c r="IW233" s="55"/>
      <c r="IX233" s="55"/>
      <c r="IY233" s="55"/>
      <c r="IZ233" s="55"/>
      <c r="JA233" s="55"/>
      <c r="JB233" s="55"/>
    </row>
    <row r="234" spans="1:262" s="16" customFormat="1" ht="112.5" customHeight="1" x14ac:dyDescent="0.25">
      <c r="A234" s="10" t="s">
        <v>27</v>
      </c>
      <c r="B234" s="29" t="s">
        <v>433</v>
      </c>
      <c r="C234" s="12">
        <v>2.5</v>
      </c>
      <c r="D234" s="12">
        <v>2.5</v>
      </c>
      <c r="E234" s="12"/>
      <c r="F234" s="12">
        <v>35</v>
      </c>
      <c r="G234" s="18" t="s">
        <v>437</v>
      </c>
      <c r="H234" s="12" t="s">
        <v>61</v>
      </c>
      <c r="I234" s="12">
        <v>13.5</v>
      </c>
      <c r="J234" s="47" t="s">
        <v>241</v>
      </c>
      <c r="K234" s="12">
        <v>17.2</v>
      </c>
      <c r="L234" s="12">
        <v>0.1</v>
      </c>
      <c r="M234" s="12">
        <v>0.192</v>
      </c>
      <c r="N234" s="12">
        <v>0</v>
      </c>
      <c r="O234" s="14">
        <f>SUM(L234:N234)</f>
        <v>0.29200000000000004</v>
      </c>
      <c r="P234" s="12" t="s">
        <v>624</v>
      </c>
      <c r="Q234" s="14">
        <f>MIN(C234:E234)</f>
        <v>2.5</v>
      </c>
      <c r="R234" s="12"/>
      <c r="S234" s="12"/>
      <c r="T234" s="12"/>
      <c r="U234" s="14">
        <f>((O234-N234)/Q234)*100</f>
        <v>11.680000000000001</v>
      </c>
      <c r="V234" s="62">
        <f>O234/K234*100+V235</f>
        <v>1.8883720930232559</v>
      </c>
      <c r="W234" s="28">
        <f>Q234-(O234-N234)</f>
        <v>2.2080000000000002</v>
      </c>
      <c r="X234" s="1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  <c r="EG234" s="55"/>
      <c r="EH234" s="55"/>
      <c r="EI234" s="55"/>
      <c r="EJ234" s="55"/>
      <c r="EK234" s="55"/>
      <c r="EL234" s="55"/>
      <c r="EM234" s="55"/>
      <c r="EN234" s="55"/>
      <c r="EO234" s="55"/>
      <c r="EP234" s="55"/>
      <c r="EQ234" s="55"/>
      <c r="ER234" s="55"/>
      <c r="ES234" s="55"/>
      <c r="ET234" s="55"/>
      <c r="EU234" s="55"/>
      <c r="EV234" s="55"/>
      <c r="EW234" s="55"/>
      <c r="EX234" s="55"/>
      <c r="EY234" s="55"/>
      <c r="EZ234" s="55"/>
      <c r="FA234" s="55"/>
      <c r="FB234" s="55"/>
      <c r="FC234" s="55"/>
      <c r="FD234" s="55"/>
      <c r="FE234" s="55"/>
      <c r="FF234" s="55"/>
      <c r="FG234" s="55"/>
      <c r="FH234" s="55"/>
      <c r="FI234" s="55"/>
      <c r="FJ234" s="55"/>
      <c r="FK234" s="55"/>
      <c r="FL234" s="55"/>
      <c r="FM234" s="55"/>
      <c r="FN234" s="55"/>
      <c r="FO234" s="55"/>
      <c r="FP234" s="55"/>
      <c r="FQ234" s="55"/>
      <c r="FR234" s="55"/>
      <c r="FS234" s="55"/>
      <c r="FT234" s="55"/>
      <c r="FU234" s="55"/>
      <c r="FV234" s="55"/>
      <c r="FW234" s="55"/>
      <c r="FX234" s="55"/>
      <c r="FY234" s="55"/>
      <c r="FZ234" s="55"/>
      <c r="GA234" s="55"/>
      <c r="GB234" s="55"/>
      <c r="GC234" s="55"/>
      <c r="GD234" s="55"/>
      <c r="GE234" s="55"/>
      <c r="GF234" s="55"/>
      <c r="GG234" s="55"/>
      <c r="GH234" s="55"/>
      <c r="GI234" s="55"/>
      <c r="GJ234" s="55"/>
      <c r="GK234" s="55"/>
      <c r="GL234" s="55"/>
      <c r="GM234" s="55"/>
      <c r="GN234" s="55"/>
      <c r="GO234" s="55"/>
      <c r="GP234" s="55"/>
      <c r="GQ234" s="55"/>
      <c r="GR234" s="55"/>
      <c r="GS234" s="55"/>
      <c r="GT234" s="55"/>
      <c r="GU234" s="55"/>
      <c r="GV234" s="55"/>
      <c r="GW234" s="55"/>
      <c r="GX234" s="55"/>
      <c r="GY234" s="55"/>
      <c r="GZ234" s="55"/>
      <c r="HA234" s="55"/>
      <c r="HB234" s="55"/>
      <c r="HC234" s="55"/>
      <c r="HD234" s="55"/>
      <c r="HE234" s="55"/>
      <c r="HF234" s="55"/>
      <c r="HG234" s="55"/>
      <c r="HH234" s="55"/>
      <c r="HI234" s="55"/>
      <c r="HJ234" s="55"/>
      <c r="HK234" s="55"/>
      <c r="HL234" s="55"/>
      <c r="HM234" s="55"/>
      <c r="HN234" s="55"/>
      <c r="HO234" s="55"/>
      <c r="HP234" s="55"/>
      <c r="HQ234" s="55"/>
      <c r="HR234" s="55"/>
      <c r="HS234" s="55"/>
      <c r="HT234" s="55"/>
      <c r="HU234" s="55"/>
      <c r="HV234" s="55"/>
      <c r="HW234" s="55"/>
      <c r="HX234" s="55"/>
      <c r="HY234" s="55"/>
      <c r="HZ234" s="55"/>
      <c r="IA234" s="55"/>
      <c r="IB234" s="55"/>
      <c r="IC234" s="55"/>
      <c r="ID234" s="55"/>
      <c r="IE234" s="55"/>
      <c r="IF234" s="55"/>
      <c r="IG234" s="55"/>
      <c r="IH234" s="55"/>
      <c r="II234" s="55"/>
      <c r="IJ234" s="55"/>
      <c r="IK234" s="55"/>
      <c r="IL234" s="55"/>
      <c r="IM234" s="55"/>
      <c r="IN234" s="55"/>
      <c r="IO234" s="55"/>
      <c r="IP234" s="55"/>
      <c r="IQ234" s="55"/>
      <c r="IR234" s="55"/>
      <c r="IS234" s="55"/>
      <c r="IT234" s="55"/>
      <c r="IU234" s="55"/>
      <c r="IV234" s="55"/>
      <c r="IW234" s="55"/>
      <c r="IX234" s="55"/>
      <c r="IY234" s="55"/>
      <c r="IZ234" s="55"/>
      <c r="JA234" s="55"/>
      <c r="JB234" s="55"/>
    </row>
    <row r="235" spans="1:262" s="16" customFormat="1" ht="64.5" customHeight="1" x14ac:dyDescent="0.25">
      <c r="A235" s="10" t="s">
        <v>28</v>
      </c>
      <c r="B235" s="29" t="s">
        <v>434</v>
      </c>
      <c r="C235" s="12">
        <v>1.6</v>
      </c>
      <c r="D235" s="12"/>
      <c r="E235" s="12"/>
      <c r="F235" s="12">
        <v>35</v>
      </c>
      <c r="G235" s="18" t="s">
        <v>438</v>
      </c>
      <c r="H235" s="12" t="s">
        <v>187</v>
      </c>
      <c r="I235" s="12">
        <v>15.4</v>
      </c>
      <c r="J235" s="12">
        <v>20</v>
      </c>
      <c r="K235" s="12">
        <v>21.5</v>
      </c>
      <c r="L235" s="12">
        <v>1.7999999999999999E-2</v>
      </c>
      <c r="M235" s="12">
        <v>2.3E-2</v>
      </c>
      <c r="N235" s="12">
        <v>0</v>
      </c>
      <c r="O235" s="14">
        <f>SUM(L235:N235)</f>
        <v>4.0999999999999995E-2</v>
      </c>
      <c r="P235" s="13" t="s">
        <v>539</v>
      </c>
      <c r="Q235" s="14">
        <f>MIN(C235:E235)</f>
        <v>1.6</v>
      </c>
      <c r="R235" s="12"/>
      <c r="S235" s="12"/>
      <c r="T235" s="12"/>
      <c r="U235" s="62">
        <f>((O235-N235)/Q235)*100</f>
        <v>2.5624999999999996</v>
      </c>
      <c r="V235" s="62">
        <f>O235/K235*100+V236</f>
        <v>0.19069767441860463</v>
      </c>
      <c r="W235" s="28">
        <f>Q235-(O235-N235)</f>
        <v>1.5590000000000002</v>
      </c>
      <c r="X235" s="1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  <c r="EG235" s="55"/>
      <c r="EH235" s="55"/>
      <c r="EI235" s="55"/>
      <c r="EJ235" s="55"/>
      <c r="EK235" s="55"/>
      <c r="EL235" s="55"/>
      <c r="EM235" s="55"/>
      <c r="EN235" s="55"/>
      <c r="EO235" s="55"/>
      <c r="EP235" s="55"/>
      <c r="EQ235" s="55"/>
      <c r="ER235" s="55"/>
      <c r="ES235" s="55"/>
      <c r="ET235" s="55"/>
      <c r="EU235" s="55"/>
      <c r="EV235" s="55"/>
      <c r="EW235" s="55"/>
      <c r="EX235" s="55"/>
      <c r="EY235" s="55"/>
      <c r="EZ235" s="55"/>
      <c r="FA235" s="55"/>
      <c r="FB235" s="55"/>
      <c r="FC235" s="55"/>
      <c r="FD235" s="55"/>
      <c r="FE235" s="55"/>
      <c r="FF235" s="55"/>
      <c r="FG235" s="55"/>
      <c r="FH235" s="55"/>
      <c r="FI235" s="55"/>
      <c r="FJ235" s="55"/>
      <c r="FK235" s="55"/>
      <c r="FL235" s="55"/>
      <c r="FM235" s="55"/>
      <c r="FN235" s="55"/>
      <c r="FO235" s="55"/>
      <c r="FP235" s="55"/>
      <c r="FQ235" s="55"/>
      <c r="FR235" s="55"/>
      <c r="FS235" s="55"/>
      <c r="FT235" s="55"/>
      <c r="FU235" s="55"/>
      <c r="FV235" s="55"/>
      <c r="FW235" s="55"/>
      <c r="FX235" s="55"/>
      <c r="FY235" s="55"/>
      <c r="FZ235" s="55"/>
      <c r="GA235" s="55"/>
      <c r="GB235" s="55"/>
      <c r="GC235" s="55"/>
      <c r="GD235" s="55"/>
      <c r="GE235" s="55"/>
      <c r="GF235" s="55"/>
      <c r="GG235" s="55"/>
      <c r="GH235" s="55"/>
      <c r="GI235" s="55"/>
      <c r="GJ235" s="55"/>
      <c r="GK235" s="55"/>
      <c r="GL235" s="55"/>
      <c r="GM235" s="55"/>
      <c r="GN235" s="55"/>
      <c r="GO235" s="55"/>
      <c r="GP235" s="55"/>
      <c r="GQ235" s="55"/>
      <c r="GR235" s="55"/>
      <c r="GS235" s="55"/>
      <c r="GT235" s="55"/>
      <c r="GU235" s="55"/>
      <c r="GV235" s="55"/>
      <c r="GW235" s="55"/>
      <c r="GX235" s="55"/>
      <c r="GY235" s="55"/>
      <c r="GZ235" s="55"/>
      <c r="HA235" s="55"/>
      <c r="HB235" s="55"/>
      <c r="HC235" s="55"/>
      <c r="HD235" s="55"/>
      <c r="HE235" s="55"/>
      <c r="HF235" s="55"/>
      <c r="HG235" s="55"/>
      <c r="HH235" s="55"/>
      <c r="HI235" s="55"/>
      <c r="HJ235" s="55"/>
      <c r="HK235" s="55"/>
      <c r="HL235" s="55"/>
      <c r="HM235" s="55"/>
      <c r="HN235" s="55"/>
      <c r="HO235" s="55"/>
      <c r="HP235" s="55"/>
      <c r="HQ235" s="55"/>
      <c r="HR235" s="55"/>
      <c r="HS235" s="55"/>
      <c r="HT235" s="55"/>
      <c r="HU235" s="55"/>
      <c r="HV235" s="55"/>
      <c r="HW235" s="55"/>
      <c r="HX235" s="55"/>
      <c r="HY235" s="55"/>
      <c r="HZ235" s="55"/>
      <c r="IA235" s="55"/>
      <c r="IB235" s="55"/>
      <c r="IC235" s="55"/>
      <c r="ID235" s="55"/>
      <c r="IE235" s="55"/>
      <c r="IF235" s="55"/>
      <c r="IG235" s="55"/>
      <c r="IH235" s="55"/>
      <c r="II235" s="55"/>
      <c r="IJ235" s="55"/>
      <c r="IK235" s="55"/>
      <c r="IL235" s="55"/>
      <c r="IM235" s="55"/>
      <c r="IN235" s="55"/>
      <c r="IO235" s="55"/>
      <c r="IP235" s="55"/>
      <c r="IQ235" s="55"/>
      <c r="IR235" s="55"/>
      <c r="IS235" s="55"/>
      <c r="IT235" s="55"/>
      <c r="IU235" s="55"/>
      <c r="IV235" s="55"/>
      <c r="IW235" s="55"/>
      <c r="IX235" s="55"/>
      <c r="IY235" s="55"/>
      <c r="IZ235" s="55"/>
      <c r="JA235" s="55"/>
      <c r="JB235" s="55"/>
    </row>
    <row r="236" spans="1:262" s="16" customFormat="1" ht="39" customHeight="1" x14ac:dyDescent="0.25">
      <c r="A236" s="10" t="s">
        <v>49</v>
      </c>
      <c r="B236" s="29"/>
      <c r="C236" s="47"/>
      <c r="D236" s="12"/>
      <c r="E236" s="12"/>
      <c r="F236" s="12">
        <v>35</v>
      </c>
      <c r="G236" s="18" t="s">
        <v>439</v>
      </c>
      <c r="H236" s="12" t="s">
        <v>187</v>
      </c>
      <c r="I236" s="12">
        <v>31.9</v>
      </c>
      <c r="J236" s="12">
        <v>20</v>
      </c>
      <c r="K236" s="12">
        <v>21.5</v>
      </c>
      <c r="L236" s="12">
        <v>0</v>
      </c>
      <c r="M236" s="12">
        <v>0</v>
      </c>
      <c r="N236" s="12">
        <v>0</v>
      </c>
      <c r="O236" s="14">
        <f>SUM(L236:N236)</f>
        <v>0</v>
      </c>
      <c r="P236" s="12" t="s">
        <v>187</v>
      </c>
      <c r="Q236" s="14">
        <f>MIN(C236:E236)</f>
        <v>0</v>
      </c>
      <c r="R236" s="12"/>
      <c r="S236" s="12"/>
      <c r="T236" s="12"/>
      <c r="U236" s="14"/>
      <c r="V236" s="14">
        <f>O236/K236*100</f>
        <v>0</v>
      </c>
      <c r="W236" s="28">
        <f>Q236-(O236-N236)</f>
        <v>0</v>
      </c>
      <c r="X236" s="1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  <c r="EG236" s="55"/>
      <c r="EH236" s="55"/>
      <c r="EI236" s="55"/>
      <c r="EJ236" s="55"/>
      <c r="EK236" s="55"/>
      <c r="EL236" s="55"/>
      <c r="EM236" s="55"/>
      <c r="EN236" s="55"/>
      <c r="EO236" s="55"/>
      <c r="EP236" s="55"/>
      <c r="EQ236" s="55"/>
      <c r="ER236" s="55"/>
      <c r="ES236" s="55"/>
      <c r="ET236" s="55"/>
      <c r="EU236" s="55"/>
      <c r="EV236" s="55"/>
      <c r="EW236" s="55"/>
      <c r="EX236" s="55"/>
      <c r="EY236" s="55"/>
      <c r="EZ236" s="55"/>
      <c r="FA236" s="55"/>
      <c r="FB236" s="55"/>
      <c r="FC236" s="55"/>
      <c r="FD236" s="55"/>
      <c r="FE236" s="55"/>
      <c r="FF236" s="55"/>
      <c r="FG236" s="55"/>
      <c r="FH236" s="55"/>
      <c r="FI236" s="55"/>
      <c r="FJ236" s="55"/>
      <c r="FK236" s="55"/>
      <c r="FL236" s="55"/>
      <c r="FM236" s="55"/>
      <c r="FN236" s="55"/>
      <c r="FO236" s="55"/>
      <c r="FP236" s="55"/>
      <c r="FQ236" s="55"/>
      <c r="FR236" s="55"/>
      <c r="FS236" s="55"/>
      <c r="FT236" s="55"/>
      <c r="FU236" s="55"/>
      <c r="FV236" s="55"/>
      <c r="FW236" s="55"/>
      <c r="FX236" s="55"/>
      <c r="FY236" s="55"/>
      <c r="FZ236" s="55"/>
      <c r="GA236" s="55"/>
      <c r="GB236" s="55"/>
      <c r="GC236" s="55"/>
      <c r="GD236" s="55"/>
      <c r="GE236" s="55"/>
      <c r="GF236" s="55"/>
      <c r="GG236" s="55"/>
      <c r="GH236" s="55"/>
      <c r="GI236" s="55"/>
      <c r="GJ236" s="55"/>
      <c r="GK236" s="55"/>
      <c r="GL236" s="55"/>
      <c r="GM236" s="55"/>
      <c r="GN236" s="55"/>
      <c r="GO236" s="55"/>
      <c r="GP236" s="55"/>
      <c r="GQ236" s="55"/>
      <c r="GR236" s="55"/>
      <c r="GS236" s="55"/>
      <c r="GT236" s="55"/>
      <c r="GU236" s="55"/>
      <c r="GV236" s="55"/>
      <c r="GW236" s="55"/>
      <c r="GX236" s="55"/>
      <c r="GY236" s="55"/>
      <c r="GZ236" s="55"/>
      <c r="HA236" s="55"/>
      <c r="HB236" s="55"/>
      <c r="HC236" s="55"/>
      <c r="HD236" s="55"/>
      <c r="HE236" s="55"/>
      <c r="HF236" s="55"/>
      <c r="HG236" s="55"/>
      <c r="HH236" s="55"/>
      <c r="HI236" s="55"/>
      <c r="HJ236" s="55"/>
      <c r="HK236" s="55"/>
      <c r="HL236" s="55"/>
      <c r="HM236" s="55"/>
      <c r="HN236" s="55"/>
      <c r="HO236" s="55"/>
      <c r="HP236" s="55"/>
      <c r="HQ236" s="55"/>
      <c r="HR236" s="55"/>
      <c r="HS236" s="55"/>
      <c r="HT236" s="55"/>
      <c r="HU236" s="55"/>
      <c r="HV236" s="55"/>
      <c r="HW236" s="55"/>
      <c r="HX236" s="55"/>
      <c r="HY236" s="55"/>
      <c r="HZ236" s="55"/>
      <c r="IA236" s="55"/>
      <c r="IB236" s="55"/>
      <c r="IC236" s="55"/>
      <c r="ID236" s="55"/>
      <c r="IE236" s="55"/>
      <c r="IF236" s="55"/>
      <c r="IG236" s="55"/>
      <c r="IH236" s="55"/>
      <c r="II236" s="55"/>
      <c r="IJ236" s="55"/>
      <c r="IK236" s="55"/>
      <c r="IL236" s="55"/>
      <c r="IM236" s="55"/>
      <c r="IN236" s="55"/>
      <c r="IO236" s="55"/>
      <c r="IP236" s="55"/>
      <c r="IQ236" s="55"/>
      <c r="IR236" s="55"/>
      <c r="IS236" s="55"/>
      <c r="IT236" s="55"/>
      <c r="IU236" s="55"/>
      <c r="IV236" s="55"/>
      <c r="IW236" s="55"/>
      <c r="IX236" s="55"/>
      <c r="IY236" s="55"/>
      <c r="IZ236" s="55"/>
      <c r="JA236" s="55"/>
      <c r="JB236" s="55"/>
    </row>
    <row r="237" spans="1:262" s="2" customFormat="1" ht="34.5" customHeight="1" x14ac:dyDescent="0.25">
      <c r="A237" s="76" t="s">
        <v>670</v>
      </c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8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  <c r="DA237" s="52"/>
      <c r="DB237" s="52"/>
      <c r="DC237" s="52"/>
      <c r="DD237" s="52"/>
      <c r="DE237" s="52"/>
      <c r="DF237" s="52"/>
      <c r="DG237" s="52"/>
      <c r="DH237" s="52"/>
      <c r="DI237" s="52"/>
      <c r="DJ237" s="52"/>
      <c r="DK237" s="52"/>
      <c r="DL237" s="52"/>
      <c r="DM237" s="52"/>
      <c r="DN237" s="52"/>
      <c r="DO237" s="52"/>
      <c r="DP237" s="52"/>
      <c r="DQ237" s="52"/>
      <c r="DR237" s="52"/>
      <c r="DS237" s="52"/>
      <c r="DT237" s="52"/>
      <c r="DU237" s="52"/>
      <c r="DV237" s="52"/>
      <c r="DW237" s="52"/>
      <c r="DX237" s="52"/>
      <c r="DY237" s="52"/>
      <c r="DZ237" s="52"/>
      <c r="EA237" s="52"/>
      <c r="EB237" s="52"/>
      <c r="EC237" s="52"/>
      <c r="ED237" s="52"/>
      <c r="EE237" s="52"/>
      <c r="EF237" s="52"/>
      <c r="EG237" s="52"/>
      <c r="EH237" s="52"/>
      <c r="EI237" s="52"/>
      <c r="EJ237" s="52"/>
      <c r="EK237" s="52"/>
      <c r="EL237" s="52"/>
      <c r="EM237" s="52"/>
      <c r="EN237" s="52"/>
      <c r="EO237" s="52"/>
      <c r="EP237" s="52"/>
      <c r="EQ237" s="52"/>
      <c r="ER237" s="52"/>
      <c r="ES237" s="52"/>
      <c r="ET237" s="52"/>
      <c r="EU237" s="52"/>
      <c r="EV237" s="52"/>
      <c r="EW237" s="52"/>
      <c r="EX237" s="52"/>
      <c r="EY237" s="52"/>
      <c r="EZ237" s="52"/>
      <c r="FA237" s="52"/>
      <c r="FB237" s="52"/>
      <c r="FC237" s="52"/>
      <c r="FD237" s="52"/>
      <c r="FE237" s="52"/>
      <c r="FF237" s="52"/>
      <c r="FG237" s="52"/>
      <c r="FH237" s="52"/>
      <c r="FI237" s="52"/>
      <c r="FJ237" s="52"/>
      <c r="FK237" s="52"/>
      <c r="FL237" s="52"/>
      <c r="FM237" s="52"/>
      <c r="FN237" s="52"/>
      <c r="FO237" s="52"/>
      <c r="FP237" s="52"/>
      <c r="FQ237" s="52"/>
      <c r="FR237" s="52"/>
      <c r="FS237" s="52"/>
      <c r="FT237" s="52"/>
      <c r="FU237" s="52"/>
      <c r="FV237" s="52"/>
      <c r="FW237" s="52"/>
      <c r="FX237" s="52"/>
      <c r="FY237" s="52"/>
      <c r="FZ237" s="52"/>
      <c r="GA237" s="52"/>
      <c r="GB237" s="52"/>
      <c r="GC237" s="52"/>
      <c r="GD237" s="52"/>
      <c r="GE237" s="52"/>
      <c r="GF237" s="52"/>
      <c r="GG237" s="52"/>
      <c r="GH237" s="52"/>
      <c r="GI237" s="52"/>
      <c r="GJ237" s="52"/>
      <c r="GK237" s="52"/>
      <c r="GL237" s="52"/>
      <c r="GM237" s="52"/>
      <c r="GN237" s="52"/>
      <c r="GO237" s="52"/>
      <c r="GP237" s="52"/>
      <c r="GQ237" s="52"/>
      <c r="GR237" s="52"/>
      <c r="GS237" s="52"/>
      <c r="GT237" s="52"/>
      <c r="GU237" s="52"/>
      <c r="GV237" s="52"/>
      <c r="GW237" s="52"/>
      <c r="GX237" s="52"/>
      <c r="GY237" s="52"/>
      <c r="GZ237" s="52"/>
      <c r="HA237" s="52"/>
      <c r="HB237" s="52"/>
      <c r="HC237" s="52"/>
      <c r="HD237" s="52"/>
      <c r="HE237" s="52"/>
      <c r="HF237" s="52"/>
      <c r="HG237" s="52"/>
      <c r="HH237" s="52"/>
      <c r="HI237" s="52"/>
      <c r="HJ237" s="52"/>
      <c r="HK237" s="52"/>
      <c r="HL237" s="52"/>
      <c r="HM237" s="52"/>
      <c r="HN237" s="52"/>
      <c r="HO237" s="52"/>
      <c r="HP237" s="52"/>
      <c r="HQ237" s="52"/>
      <c r="HR237" s="52"/>
      <c r="HS237" s="52"/>
      <c r="HT237" s="52"/>
      <c r="HU237" s="52"/>
      <c r="HV237" s="52"/>
      <c r="HW237" s="52"/>
      <c r="HX237" s="52"/>
      <c r="HY237" s="52"/>
      <c r="HZ237" s="52"/>
      <c r="IA237" s="52"/>
      <c r="IB237" s="52"/>
      <c r="IC237" s="52"/>
      <c r="ID237" s="52"/>
      <c r="IE237" s="52"/>
      <c r="IF237" s="52"/>
      <c r="IG237" s="52"/>
      <c r="IH237" s="52"/>
      <c r="II237" s="52"/>
      <c r="IJ237" s="52"/>
      <c r="IK237" s="52"/>
      <c r="IL237" s="52"/>
      <c r="IM237" s="52"/>
      <c r="IN237" s="52"/>
      <c r="IO237" s="52"/>
      <c r="IP237" s="52"/>
      <c r="IQ237" s="52"/>
      <c r="IR237" s="52"/>
      <c r="IS237" s="52"/>
      <c r="IT237" s="52"/>
      <c r="IU237" s="52"/>
      <c r="IV237" s="52"/>
      <c r="IW237" s="52"/>
      <c r="IX237" s="52"/>
      <c r="IY237" s="52"/>
      <c r="IZ237" s="52"/>
      <c r="JA237" s="52"/>
      <c r="JB237" s="52"/>
    </row>
    <row r="238" spans="1:262" s="16" customFormat="1" ht="84" customHeight="1" x14ac:dyDescent="0.25">
      <c r="A238" s="10" t="s">
        <v>25</v>
      </c>
      <c r="B238" s="11" t="s">
        <v>671</v>
      </c>
      <c r="C238" s="12"/>
      <c r="D238" s="12"/>
      <c r="E238" s="12"/>
      <c r="F238" s="12">
        <v>35</v>
      </c>
      <c r="G238" s="12"/>
      <c r="H238" s="12" t="s">
        <v>137</v>
      </c>
      <c r="I238" s="12" t="s">
        <v>481</v>
      </c>
      <c r="J238" s="12">
        <v>12.7</v>
      </c>
      <c r="K238" s="12">
        <v>13.6</v>
      </c>
      <c r="L238" s="12">
        <f>SUM(L239:L245)</f>
        <v>1.1739999999999999</v>
      </c>
      <c r="M238" s="12">
        <f>SUM(M239:M245)</f>
        <v>0.106</v>
      </c>
      <c r="N238" s="12">
        <f>SUM(N239:N245)</f>
        <v>0</v>
      </c>
      <c r="O238" s="12">
        <f>SUM(O239:O245)</f>
        <v>1.2800000000000002</v>
      </c>
      <c r="P238" s="13" t="s">
        <v>672</v>
      </c>
      <c r="Q238" s="12"/>
      <c r="R238" s="12"/>
      <c r="S238" s="12"/>
      <c r="T238" s="12"/>
      <c r="U238" s="12"/>
      <c r="V238" s="62">
        <f>O238/K238*100</f>
        <v>9.411764705882355</v>
      </c>
      <c r="W238" s="12">
        <f>SUM(W239:W245)</f>
        <v>8.52</v>
      </c>
      <c r="X238" s="1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5"/>
      <c r="DG238" s="55"/>
      <c r="DH238" s="55"/>
      <c r="DI238" s="55"/>
      <c r="DJ238" s="55"/>
      <c r="DK238" s="55"/>
      <c r="DL238" s="55"/>
      <c r="DM238" s="55"/>
      <c r="DN238" s="55"/>
      <c r="DO238" s="55"/>
      <c r="DP238" s="55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  <c r="EG238" s="55"/>
      <c r="EH238" s="55"/>
      <c r="EI238" s="55"/>
      <c r="EJ238" s="55"/>
      <c r="EK238" s="55"/>
      <c r="EL238" s="55"/>
      <c r="EM238" s="55"/>
      <c r="EN238" s="55"/>
      <c r="EO238" s="55"/>
      <c r="EP238" s="55"/>
      <c r="EQ238" s="55"/>
      <c r="ER238" s="55"/>
      <c r="ES238" s="55"/>
      <c r="ET238" s="55"/>
      <c r="EU238" s="55"/>
      <c r="EV238" s="55"/>
      <c r="EW238" s="55"/>
      <c r="EX238" s="55"/>
      <c r="EY238" s="55"/>
      <c r="EZ238" s="55"/>
      <c r="FA238" s="55"/>
      <c r="FB238" s="55"/>
      <c r="FC238" s="55"/>
      <c r="FD238" s="55"/>
      <c r="FE238" s="55"/>
      <c r="FF238" s="55"/>
      <c r="FG238" s="55"/>
      <c r="FH238" s="55"/>
      <c r="FI238" s="55"/>
      <c r="FJ238" s="55"/>
      <c r="FK238" s="55"/>
      <c r="FL238" s="55"/>
      <c r="FM238" s="55"/>
      <c r="FN238" s="55"/>
      <c r="FO238" s="55"/>
      <c r="FP238" s="55"/>
      <c r="FQ238" s="55"/>
      <c r="FR238" s="55"/>
      <c r="FS238" s="55"/>
      <c r="FT238" s="55"/>
      <c r="FU238" s="55"/>
      <c r="FV238" s="55"/>
      <c r="FW238" s="55"/>
      <c r="FX238" s="55"/>
      <c r="FY238" s="55"/>
      <c r="FZ238" s="55"/>
      <c r="GA238" s="55"/>
      <c r="GB238" s="55"/>
      <c r="GC238" s="55"/>
      <c r="GD238" s="55"/>
      <c r="GE238" s="55"/>
      <c r="GF238" s="55"/>
      <c r="GG238" s="55"/>
      <c r="GH238" s="55"/>
      <c r="GI238" s="55"/>
      <c r="GJ238" s="55"/>
      <c r="GK238" s="55"/>
      <c r="GL238" s="55"/>
      <c r="GM238" s="55"/>
      <c r="GN238" s="55"/>
      <c r="GO238" s="55"/>
      <c r="GP238" s="55"/>
      <c r="GQ238" s="55"/>
      <c r="GR238" s="55"/>
      <c r="GS238" s="55"/>
      <c r="GT238" s="55"/>
      <c r="GU238" s="55"/>
      <c r="GV238" s="55"/>
      <c r="GW238" s="55"/>
      <c r="GX238" s="55"/>
      <c r="GY238" s="55"/>
      <c r="GZ238" s="55"/>
      <c r="HA238" s="55"/>
      <c r="HB238" s="55"/>
      <c r="HC238" s="55"/>
      <c r="HD238" s="55"/>
      <c r="HE238" s="55"/>
      <c r="HF238" s="55"/>
      <c r="HG238" s="55"/>
      <c r="HH238" s="55"/>
      <c r="HI238" s="55"/>
      <c r="HJ238" s="55"/>
      <c r="HK238" s="55"/>
      <c r="HL238" s="55"/>
      <c r="HM238" s="55"/>
      <c r="HN238" s="55"/>
      <c r="HO238" s="55"/>
      <c r="HP238" s="55"/>
      <c r="HQ238" s="55"/>
      <c r="HR238" s="55"/>
      <c r="HS238" s="55"/>
      <c r="HT238" s="55"/>
      <c r="HU238" s="55"/>
      <c r="HV238" s="55"/>
      <c r="HW238" s="55"/>
      <c r="HX238" s="55"/>
      <c r="HY238" s="55"/>
      <c r="HZ238" s="55"/>
      <c r="IA238" s="55"/>
      <c r="IB238" s="55"/>
      <c r="IC238" s="55"/>
      <c r="ID238" s="55"/>
      <c r="IE238" s="55"/>
      <c r="IF238" s="55"/>
      <c r="IG238" s="55"/>
      <c r="IH238" s="55"/>
      <c r="II238" s="55"/>
      <c r="IJ238" s="55"/>
      <c r="IK238" s="55"/>
      <c r="IL238" s="55"/>
      <c r="IM238" s="55"/>
      <c r="IN238" s="55"/>
      <c r="IO238" s="55"/>
      <c r="IP238" s="55"/>
      <c r="IQ238" s="55"/>
      <c r="IR238" s="55"/>
      <c r="IS238" s="55"/>
      <c r="IT238" s="55"/>
      <c r="IU238" s="55"/>
      <c r="IV238" s="55"/>
      <c r="IW238" s="55"/>
      <c r="IX238" s="55"/>
      <c r="IY238" s="55"/>
      <c r="IZ238" s="55"/>
      <c r="JA238" s="55"/>
      <c r="JB238" s="55"/>
    </row>
    <row r="239" spans="1:262" s="16" customFormat="1" ht="136.5" customHeight="1" x14ac:dyDescent="0.25">
      <c r="A239" s="10" t="s">
        <v>26</v>
      </c>
      <c r="B239" s="29" t="s">
        <v>440</v>
      </c>
      <c r="C239" s="12">
        <v>2.5</v>
      </c>
      <c r="D239" s="12">
        <v>4</v>
      </c>
      <c r="E239" s="12"/>
      <c r="F239" s="12">
        <v>35</v>
      </c>
      <c r="G239" s="18" t="s">
        <v>445</v>
      </c>
      <c r="H239" s="12" t="s">
        <v>61</v>
      </c>
      <c r="I239" s="12">
        <v>15.25</v>
      </c>
      <c r="J239" s="12">
        <v>16</v>
      </c>
      <c r="K239" s="12">
        <v>17.2</v>
      </c>
      <c r="L239" s="12">
        <v>0.23</v>
      </c>
      <c r="M239" s="12">
        <v>2.9000000000000001E-2</v>
      </c>
      <c r="N239" s="12">
        <v>0</v>
      </c>
      <c r="O239" s="14">
        <f>SUM(L239:N239)</f>
        <v>0.25900000000000001</v>
      </c>
      <c r="P239" s="13" t="s">
        <v>540</v>
      </c>
      <c r="Q239" s="14">
        <f>MIN(C239:E239)</f>
        <v>2.5</v>
      </c>
      <c r="R239" s="12"/>
      <c r="S239" s="12"/>
      <c r="T239" s="12"/>
      <c r="U239" s="14">
        <f t="shared" ref="U239:U244" si="68">((O239-N239)/Q239)*100</f>
        <v>10.36</v>
      </c>
      <c r="V239" s="62">
        <f t="shared" ref="V239:V244" si="69">O239/K239*100+V240</f>
        <v>7.4962380300957605</v>
      </c>
      <c r="W239" s="28">
        <f t="shared" ref="W239:W245" si="70">Q239-(O239-N239)</f>
        <v>2.2410000000000001</v>
      </c>
      <c r="X239" s="1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5"/>
      <c r="DG239" s="55"/>
      <c r="DH239" s="55"/>
      <c r="DI239" s="55"/>
      <c r="DJ239" s="55"/>
      <c r="DK239" s="55"/>
      <c r="DL239" s="55"/>
      <c r="DM239" s="55"/>
      <c r="DN239" s="55"/>
      <c r="DO239" s="55"/>
      <c r="DP239" s="55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  <c r="EG239" s="55"/>
      <c r="EH239" s="55"/>
      <c r="EI239" s="55"/>
      <c r="EJ239" s="55"/>
      <c r="EK239" s="55"/>
      <c r="EL239" s="55"/>
      <c r="EM239" s="55"/>
      <c r="EN239" s="55"/>
      <c r="EO239" s="55"/>
      <c r="EP239" s="55"/>
      <c r="EQ239" s="55"/>
      <c r="ER239" s="55"/>
      <c r="ES239" s="55"/>
      <c r="ET239" s="55"/>
      <c r="EU239" s="55"/>
      <c r="EV239" s="55"/>
      <c r="EW239" s="55"/>
      <c r="EX239" s="55"/>
      <c r="EY239" s="55"/>
      <c r="EZ239" s="55"/>
      <c r="FA239" s="55"/>
      <c r="FB239" s="55"/>
      <c r="FC239" s="55"/>
      <c r="FD239" s="55"/>
      <c r="FE239" s="55"/>
      <c r="FF239" s="55"/>
      <c r="FG239" s="55"/>
      <c r="FH239" s="55"/>
      <c r="FI239" s="55"/>
      <c r="FJ239" s="55"/>
      <c r="FK239" s="55"/>
      <c r="FL239" s="55"/>
      <c r="FM239" s="55"/>
      <c r="FN239" s="55"/>
      <c r="FO239" s="55"/>
      <c r="FP239" s="55"/>
      <c r="FQ239" s="55"/>
      <c r="FR239" s="55"/>
      <c r="FS239" s="55"/>
      <c r="FT239" s="55"/>
      <c r="FU239" s="55"/>
      <c r="FV239" s="55"/>
      <c r="FW239" s="55"/>
      <c r="FX239" s="55"/>
      <c r="FY239" s="55"/>
      <c r="FZ239" s="55"/>
      <c r="GA239" s="55"/>
      <c r="GB239" s="55"/>
      <c r="GC239" s="55"/>
      <c r="GD239" s="55"/>
      <c r="GE239" s="55"/>
      <c r="GF239" s="55"/>
      <c r="GG239" s="55"/>
      <c r="GH239" s="55"/>
      <c r="GI239" s="55"/>
      <c r="GJ239" s="55"/>
      <c r="GK239" s="55"/>
      <c r="GL239" s="55"/>
      <c r="GM239" s="55"/>
      <c r="GN239" s="55"/>
      <c r="GO239" s="55"/>
      <c r="GP239" s="55"/>
      <c r="GQ239" s="55"/>
      <c r="GR239" s="55"/>
      <c r="GS239" s="55"/>
      <c r="GT239" s="55"/>
      <c r="GU239" s="55"/>
      <c r="GV239" s="55"/>
      <c r="GW239" s="55"/>
      <c r="GX239" s="55"/>
      <c r="GY239" s="55"/>
      <c r="GZ239" s="55"/>
      <c r="HA239" s="55"/>
      <c r="HB239" s="55"/>
      <c r="HC239" s="55"/>
      <c r="HD239" s="55"/>
      <c r="HE239" s="55"/>
      <c r="HF239" s="55"/>
      <c r="HG239" s="55"/>
      <c r="HH239" s="55"/>
      <c r="HI239" s="55"/>
      <c r="HJ239" s="55"/>
      <c r="HK239" s="55"/>
      <c r="HL239" s="55"/>
      <c r="HM239" s="55"/>
      <c r="HN239" s="55"/>
      <c r="HO239" s="55"/>
      <c r="HP239" s="55"/>
      <c r="HQ239" s="55"/>
      <c r="HR239" s="55"/>
      <c r="HS239" s="55"/>
      <c r="HT239" s="55"/>
      <c r="HU239" s="55"/>
      <c r="HV239" s="55"/>
      <c r="HW239" s="55"/>
      <c r="HX239" s="55"/>
      <c r="HY239" s="55"/>
      <c r="HZ239" s="55"/>
      <c r="IA239" s="55"/>
      <c r="IB239" s="55"/>
      <c r="IC239" s="55"/>
      <c r="ID239" s="55"/>
      <c r="IE239" s="55"/>
      <c r="IF239" s="55"/>
      <c r="IG239" s="55"/>
      <c r="IH239" s="55"/>
      <c r="II239" s="55"/>
      <c r="IJ239" s="55"/>
      <c r="IK239" s="55"/>
      <c r="IL239" s="55"/>
      <c r="IM239" s="55"/>
      <c r="IN239" s="55"/>
      <c r="IO239" s="55"/>
      <c r="IP239" s="55"/>
      <c r="IQ239" s="55"/>
      <c r="IR239" s="55"/>
      <c r="IS239" s="55"/>
      <c r="IT239" s="55"/>
      <c r="IU239" s="55"/>
      <c r="IV239" s="55"/>
      <c r="IW239" s="55"/>
      <c r="IX239" s="55"/>
      <c r="IY239" s="55"/>
      <c r="IZ239" s="55"/>
      <c r="JA239" s="55"/>
      <c r="JB239" s="55"/>
    </row>
    <row r="240" spans="1:262" s="16" customFormat="1" ht="65.25" customHeight="1" x14ac:dyDescent="0.25">
      <c r="A240" s="10" t="s">
        <v>27</v>
      </c>
      <c r="B240" s="29" t="s">
        <v>441</v>
      </c>
      <c r="C240" s="12">
        <v>1.6</v>
      </c>
      <c r="D240" s="12">
        <v>1.6</v>
      </c>
      <c r="E240" s="12"/>
      <c r="F240" s="12">
        <v>35</v>
      </c>
      <c r="G240" s="18" t="s">
        <v>446</v>
      </c>
      <c r="H240" s="12" t="s">
        <v>61</v>
      </c>
      <c r="I240" s="12">
        <v>18.7</v>
      </c>
      <c r="J240" s="47" t="s">
        <v>241</v>
      </c>
      <c r="K240" s="12">
        <v>17.2</v>
      </c>
      <c r="L240" s="12">
        <v>0.26</v>
      </c>
      <c r="M240" s="12">
        <v>7.4999999999999997E-2</v>
      </c>
      <c r="N240" s="12">
        <v>0</v>
      </c>
      <c r="O240" s="14">
        <f t="shared" ref="O240:O245" si="71">SUM(L240:N240)</f>
        <v>0.33500000000000002</v>
      </c>
      <c r="P240" s="13" t="s">
        <v>541</v>
      </c>
      <c r="Q240" s="14">
        <f t="shared" ref="Q240:Q245" si="72">MIN(C240:E240)</f>
        <v>1.6</v>
      </c>
      <c r="R240" s="12"/>
      <c r="S240" s="12"/>
      <c r="T240" s="12"/>
      <c r="U240" s="62">
        <f t="shared" si="68"/>
        <v>20.9375</v>
      </c>
      <c r="V240" s="62">
        <f t="shared" si="69"/>
        <v>5.990424076607388</v>
      </c>
      <c r="W240" s="28">
        <f t="shared" si="70"/>
        <v>1.2650000000000001</v>
      </c>
      <c r="X240" s="1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5"/>
      <c r="DG240" s="55"/>
      <c r="DH240" s="55"/>
      <c r="DI240" s="55"/>
      <c r="DJ240" s="55"/>
      <c r="DK240" s="55"/>
      <c r="DL240" s="55"/>
      <c r="DM240" s="55"/>
      <c r="DN240" s="55"/>
      <c r="DO240" s="55"/>
      <c r="DP240" s="55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55"/>
      <c r="EU240" s="55"/>
      <c r="EV240" s="55"/>
      <c r="EW240" s="55"/>
      <c r="EX240" s="55"/>
      <c r="EY240" s="55"/>
      <c r="EZ240" s="55"/>
      <c r="FA240" s="55"/>
      <c r="FB240" s="55"/>
      <c r="FC240" s="55"/>
      <c r="FD240" s="55"/>
      <c r="FE240" s="55"/>
      <c r="FF240" s="55"/>
      <c r="FG240" s="55"/>
      <c r="FH240" s="55"/>
      <c r="FI240" s="55"/>
      <c r="FJ240" s="55"/>
      <c r="FK240" s="55"/>
      <c r="FL240" s="55"/>
      <c r="FM240" s="55"/>
      <c r="FN240" s="55"/>
      <c r="FO240" s="55"/>
      <c r="FP240" s="55"/>
      <c r="FQ240" s="55"/>
      <c r="FR240" s="55"/>
      <c r="FS240" s="55"/>
      <c r="FT240" s="55"/>
      <c r="FU240" s="55"/>
      <c r="FV240" s="55"/>
      <c r="FW240" s="55"/>
      <c r="FX240" s="55"/>
      <c r="FY240" s="55"/>
      <c r="FZ240" s="55"/>
      <c r="GA240" s="55"/>
      <c r="GB240" s="55"/>
      <c r="GC240" s="55"/>
      <c r="GD240" s="55"/>
      <c r="GE240" s="55"/>
      <c r="GF240" s="55"/>
      <c r="GG240" s="55"/>
      <c r="GH240" s="55"/>
      <c r="GI240" s="55"/>
      <c r="GJ240" s="55"/>
      <c r="GK240" s="55"/>
      <c r="GL240" s="55"/>
      <c r="GM240" s="55"/>
      <c r="GN240" s="55"/>
      <c r="GO240" s="55"/>
      <c r="GP240" s="55"/>
      <c r="GQ240" s="55"/>
      <c r="GR240" s="55"/>
      <c r="GS240" s="55"/>
      <c r="GT240" s="55"/>
      <c r="GU240" s="55"/>
      <c r="GV240" s="55"/>
      <c r="GW240" s="55"/>
      <c r="GX240" s="55"/>
      <c r="GY240" s="55"/>
      <c r="GZ240" s="55"/>
      <c r="HA240" s="55"/>
      <c r="HB240" s="55"/>
      <c r="HC240" s="55"/>
      <c r="HD240" s="55"/>
      <c r="HE240" s="55"/>
      <c r="HF240" s="55"/>
      <c r="HG240" s="55"/>
      <c r="HH240" s="55"/>
      <c r="HI240" s="55"/>
      <c r="HJ240" s="55"/>
      <c r="HK240" s="55"/>
      <c r="HL240" s="55"/>
      <c r="HM240" s="55"/>
      <c r="HN240" s="55"/>
      <c r="HO240" s="55"/>
      <c r="HP240" s="55"/>
      <c r="HQ240" s="55"/>
      <c r="HR240" s="55"/>
      <c r="HS240" s="55"/>
      <c r="HT240" s="55"/>
      <c r="HU240" s="55"/>
      <c r="HV240" s="55"/>
      <c r="HW240" s="55"/>
      <c r="HX240" s="55"/>
      <c r="HY240" s="55"/>
      <c r="HZ240" s="55"/>
      <c r="IA240" s="55"/>
      <c r="IB240" s="55"/>
      <c r="IC240" s="55"/>
      <c r="ID240" s="55"/>
      <c r="IE240" s="55"/>
      <c r="IF240" s="55"/>
      <c r="IG240" s="55"/>
      <c r="IH240" s="55"/>
      <c r="II240" s="55"/>
      <c r="IJ240" s="55"/>
      <c r="IK240" s="55"/>
      <c r="IL240" s="55"/>
      <c r="IM240" s="55"/>
      <c r="IN240" s="55"/>
      <c r="IO240" s="55"/>
      <c r="IP240" s="55"/>
      <c r="IQ240" s="55"/>
      <c r="IR240" s="55"/>
      <c r="IS240" s="55"/>
      <c r="IT240" s="55"/>
      <c r="IU240" s="55"/>
      <c r="IV240" s="55"/>
      <c r="IW240" s="55"/>
      <c r="IX240" s="55"/>
      <c r="IY240" s="55"/>
      <c r="IZ240" s="55"/>
      <c r="JA240" s="55"/>
      <c r="JB240" s="55"/>
    </row>
    <row r="241" spans="1:262" s="16" customFormat="1" ht="152.25" customHeight="1" x14ac:dyDescent="0.25">
      <c r="A241" s="10" t="s">
        <v>28</v>
      </c>
      <c r="B241" s="29" t="s">
        <v>442</v>
      </c>
      <c r="C241" s="12">
        <v>2.5</v>
      </c>
      <c r="D241" s="12">
        <v>2.5</v>
      </c>
      <c r="E241" s="12"/>
      <c r="F241" s="12">
        <v>35</v>
      </c>
      <c r="G241" s="12" t="s">
        <v>447</v>
      </c>
      <c r="H241" s="12" t="s">
        <v>187</v>
      </c>
      <c r="I241" s="12">
        <v>13.7</v>
      </c>
      <c r="J241" s="12">
        <v>20</v>
      </c>
      <c r="K241" s="12">
        <v>21.5</v>
      </c>
      <c r="L241" s="12">
        <v>0.3</v>
      </c>
      <c r="M241" s="12">
        <v>0</v>
      </c>
      <c r="N241" s="12">
        <v>0</v>
      </c>
      <c r="O241" s="14">
        <f t="shared" si="71"/>
        <v>0.3</v>
      </c>
      <c r="P241" s="13" t="s">
        <v>542</v>
      </c>
      <c r="Q241" s="14">
        <f t="shared" si="72"/>
        <v>2.5</v>
      </c>
      <c r="R241" s="12"/>
      <c r="S241" s="12"/>
      <c r="T241" s="12"/>
      <c r="U241" s="14">
        <f t="shared" si="68"/>
        <v>12</v>
      </c>
      <c r="V241" s="62">
        <f t="shared" si="69"/>
        <v>4.0427496580027364</v>
      </c>
      <c r="W241" s="28">
        <f t="shared" si="70"/>
        <v>2.2000000000000002</v>
      </c>
      <c r="X241" s="1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5"/>
      <c r="DG241" s="55"/>
      <c r="DH241" s="55"/>
      <c r="DI241" s="55"/>
      <c r="DJ241" s="55"/>
      <c r="DK241" s="55"/>
      <c r="DL241" s="55"/>
      <c r="DM241" s="55"/>
      <c r="DN241" s="55"/>
      <c r="DO241" s="55"/>
      <c r="DP241" s="55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55"/>
      <c r="EU241" s="55"/>
      <c r="EV241" s="55"/>
      <c r="EW241" s="55"/>
      <c r="EX241" s="55"/>
      <c r="EY241" s="55"/>
      <c r="EZ241" s="55"/>
      <c r="FA241" s="55"/>
      <c r="FB241" s="55"/>
      <c r="FC241" s="55"/>
      <c r="FD241" s="55"/>
      <c r="FE241" s="55"/>
      <c r="FF241" s="55"/>
      <c r="FG241" s="55"/>
      <c r="FH241" s="55"/>
      <c r="FI241" s="55"/>
      <c r="FJ241" s="55"/>
      <c r="FK241" s="55"/>
      <c r="FL241" s="55"/>
      <c r="FM241" s="55"/>
      <c r="FN241" s="55"/>
      <c r="FO241" s="55"/>
      <c r="FP241" s="55"/>
      <c r="FQ241" s="55"/>
      <c r="FR241" s="55"/>
      <c r="FS241" s="55"/>
      <c r="FT241" s="55"/>
      <c r="FU241" s="55"/>
      <c r="FV241" s="55"/>
      <c r="FW241" s="55"/>
      <c r="FX241" s="55"/>
      <c r="FY241" s="55"/>
      <c r="FZ241" s="55"/>
      <c r="GA241" s="55"/>
      <c r="GB241" s="55"/>
      <c r="GC241" s="55"/>
      <c r="GD241" s="55"/>
      <c r="GE241" s="55"/>
      <c r="GF241" s="55"/>
      <c r="GG241" s="55"/>
      <c r="GH241" s="55"/>
      <c r="GI241" s="55"/>
      <c r="GJ241" s="55"/>
      <c r="GK241" s="55"/>
      <c r="GL241" s="55"/>
      <c r="GM241" s="55"/>
      <c r="GN241" s="55"/>
      <c r="GO241" s="55"/>
      <c r="GP241" s="55"/>
      <c r="GQ241" s="55"/>
      <c r="GR241" s="55"/>
      <c r="GS241" s="55"/>
      <c r="GT241" s="55"/>
      <c r="GU241" s="55"/>
      <c r="GV241" s="55"/>
      <c r="GW241" s="55"/>
      <c r="GX241" s="55"/>
      <c r="GY241" s="55"/>
      <c r="GZ241" s="55"/>
      <c r="HA241" s="55"/>
      <c r="HB241" s="55"/>
      <c r="HC241" s="55"/>
      <c r="HD241" s="55"/>
      <c r="HE241" s="55"/>
      <c r="HF241" s="55"/>
      <c r="HG241" s="55"/>
      <c r="HH241" s="55"/>
      <c r="HI241" s="55"/>
      <c r="HJ241" s="55"/>
      <c r="HK241" s="55"/>
      <c r="HL241" s="55"/>
      <c r="HM241" s="55"/>
      <c r="HN241" s="55"/>
      <c r="HO241" s="55"/>
      <c r="HP241" s="55"/>
      <c r="HQ241" s="55"/>
      <c r="HR241" s="55"/>
      <c r="HS241" s="55"/>
      <c r="HT241" s="55"/>
      <c r="HU241" s="55"/>
      <c r="HV241" s="55"/>
      <c r="HW241" s="55"/>
      <c r="HX241" s="55"/>
      <c r="HY241" s="55"/>
      <c r="HZ241" s="55"/>
      <c r="IA241" s="55"/>
      <c r="IB241" s="55"/>
      <c r="IC241" s="55"/>
      <c r="ID241" s="55"/>
      <c r="IE241" s="55"/>
      <c r="IF241" s="55"/>
      <c r="IG241" s="55"/>
      <c r="IH241" s="55"/>
      <c r="II241" s="55"/>
      <c r="IJ241" s="55"/>
      <c r="IK241" s="55"/>
      <c r="IL241" s="55"/>
      <c r="IM241" s="55"/>
      <c r="IN241" s="55"/>
      <c r="IO241" s="55"/>
      <c r="IP241" s="55"/>
      <c r="IQ241" s="55"/>
      <c r="IR241" s="55"/>
      <c r="IS241" s="55"/>
      <c r="IT241" s="55"/>
      <c r="IU241" s="55"/>
      <c r="IV241" s="55"/>
      <c r="IW241" s="55"/>
      <c r="IX241" s="55"/>
      <c r="IY241" s="55"/>
      <c r="IZ241" s="55"/>
      <c r="JA241" s="55"/>
      <c r="JB241" s="55"/>
    </row>
    <row r="242" spans="1:262" s="16" customFormat="1" ht="39.75" customHeight="1" x14ac:dyDescent="0.25">
      <c r="A242" s="10" t="s">
        <v>49</v>
      </c>
      <c r="B242" s="29"/>
      <c r="C242" s="47"/>
      <c r="D242" s="12"/>
      <c r="E242" s="12"/>
      <c r="F242" s="12">
        <v>35</v>
      </c>
      <c r="G242" s="18" t="s">
        <v>448</v>
      </c>
      <c r="H242" s="12" t="s">
        <v>84</v>
      </c>
      <c r="I242" s="12" t="s">
        <v>467</v>
      </c>
      <c r="J242" s="12">
        <v>12.7</v>
      </c>
      <c r="K242" s="12">
        <v>13.6</v>
      </c>
      <c r="L242" s="12">
        <v>0</v>
      </c>
      <c r="M242" s="12">
        <v>0</v>
      </c>
      <c r="N242" s="12">
        <v>0</v>
      </c>
      <c r="O242" s="14">
        <f t="shared" si="71"/>
        <v>0</v>
      </c>
      <c r="P242" s="12" t="s">
        <v>206</v>
      </c>
      <c r="Q242" s="14">
        <f t="shared" si="72"/>
        <v>0</v>
      </c>
      <c r="R242" s="12"/>
      <c r="S242" s="12"/>
      <c r="T242" s="12"/>
      <c r="U242" s="14"/>
      <c r="V242" s="62">
        <f t="shared" si="69"/>
        <v>2.6474008207934339</v>
      </c>
      <c r="W242" s="28">
        <f t="shared" si="70"/>
        <v>0</v>
      </c>
      <c r="X242" s="1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5"/>
      <c r="DG242" s="55"/>
      <c r="DH242" s="55"/>
      <c r="DI242" s="55"/>
      <c r="DJ242" s="55"/>
      <c r="DK242" s="55"/>
      <c r="DL242" s="55"/>
      <c r="DM242" s="55"/>
      <c r="DN242" s="55"/>
      <c r="DO242" s="55"/>
      <c r="DP242" s="55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  <c r="EG242" s="55"/>
      <c r="EH242" s="55"/>
      <c r="EI242" s="55"/>
      <c r="EJ242" s="55"/>
      <c r="EK242" s="55"/>
      <c r="EL242" s="55"/>
      <c r="EM242" s="55"/>
      <c r="EN242" s="55"/>
      <c r="EO242" s="55"/>
      <c r="EP242" s="55"/>
      <c r="EQ242" s="55"/>
      <c r="ER242" s="55"/>
      <c r="ES242" s="55"/>
      <c r="ET242" s="55"/>
      <c r="EU242" s="55"/>
      <c r="EV242" s="55"/>
      <c r="EW242" s="55"/>
      <c r="EX242" s="55"/>
      <c r="EY242" s="55"/>
      <c r="EZ242" s="55"/>
      <c r="FA242" s="55"/>
      <c r="FB242" s="55"/>
      <c r="FC242" s="55"/>
      <c r="FD242" s="55"/>
      <c r="FE242" s="55"/>
      <c r="FF242" s="55"/>
      <c r="FG242" s="55"/>
      <c r="FH242" s="55"/>
      <c r="FI242" s="55"/>
      <c r="FJ242" s="55"/>
      <c r="FK242" s="55"/>
      <c r="FL242" s="55"/>
      <c r="FM242" s="55"/>
      <c r="FN242" s="55"/>
      <c r="FO242" s="55"/>
      <c r="FP242" s="55"/>
      <c r="FQ242" s="55"/>
      <c r="FR242" s="55"/>
      <c r="FS242" s="55"/>
      <c r="FT242" s="55"/>
      <c r="FU242" s="55"/>
      <c r="FV242" s="55"/>
      <c r="FW242" s="55"/>
      <c r="FX242" s="55"/>
      <c r="FY242" s="55"/>
      <c r="FZ242" s="55"/>
      <c r="GA242" s="55"/>
      <c r="GB242" s="55"/>
      <c r="GC242" s="55"/>
      <c r="GD242" s="55"/>
      <c r="GE242" s="55"/>
      <c r="GF242" s="55"/>
      <c r="GG242" s="55"/>
      <c r="GH242" s="55"/>
      <c r="GI242" s="55"/>
      <c r="GJ242" s="55"/>
      <c r="GK242" s="55"/>
      <c r="GL242" s="55"/>
      <c r="GM242" s="55"/>
      <c r="GN242" s="55"/>
      <c r="GO242" s="55"/>
      <c r="GP242" s="55"/>
      <c r="GQ242" s="55"/>
      <c r="GR242" s="55"/>
      <c r="GS242" s="55"/>
      <c r="GT242" s="55"/>
      <c r="GU242" s="55"/>
      <c r="GV242" s="55"/>
      <c r="GW242" s="55"/>
      <c r="GX242" s="55"/>
      <c r="GY242" s="55"/>
      <c r="GZ242" s="55"/>
      <c r="HA242" s="55"/>
      <c r="HB242" s="55"/>
      <c r="HC242" s="55"/>
      <c r="HD242" s="55"/>
      <c r="HE242" s="55"/>
      <c r="HF242" s="55"/>
      <c r="HG242" s="55"/>
      <c r="HH242" s="55"/>
      <c r="HI242" s="55"/>
      <c r="HJ242" s="55"/>
      <c r="HK242" s="55"/>
      <c r="HL242" s="55"/>
      <c r="HM242" s="55"/>
      <c r="HN242" s="55"/>
      <c r="HO242" s="55"/>
      <c r="HP242" s="55"/>
      <c r="HQ242" s="55"/>
      <c r="HR242" s="55"/>
      <c r="HS242" s="55"/>
      <c r="HT242" s="55"/>
      <c r="HU242" s="55"/>
      <c r="HV242" s="55"/>
      <c r="HW242" s="55"/>
      <c r="HX242" s="55"/>
      <c r="HY242" s="55"/>
      <c r="HZ242" s="55"/>
      <c r="IA242" s="55"/>
      <c r="IB242" s="55"/>
      <c r="IC242" s="55"/>
      <c r="ID242" s="55"/>
      <c r="IE242" s="55"/>
      <c r="IF242" s="55"/>
      <c r="IG242" s="55"/>
      <c r="IH242" s="55"/>
      <c r="II242" s="55"/>
      <c r="IJ242" s="55"/>
      <c r="IK242" s="55"/>
      <c r="IL242" s="55"/>
      <c r="IM242" s="55"/>
      <c r="IN242" s="55"/>
      <c r="IO242" s="55"/>
      <c r="IP242" s="55"/>
      <c r="IQ242" s="55"/>
      <c r="IR242" s="55"/>
      <c r="IS242" s="55"/>
      <c r="IT242" s="55"/>
      <c r="IU242" s="55"/>
      <c r="IV242" s="55"/>
      <c r="IW242" s="55"/>
      <c r="IX242" s="55"/>
      <c r="IY242" s="55"/>
      <c r="IZ242" s="55"/>
      <c r="JA242" s="55"/>
      <c r="JB242" s="55"/>
    </row>
    <row r="243" spans="1:262" s="16" customFormat="1" ht="62.25" customHeight="1" x14ac:dyDescent="0.25">
      <c r="A243" s="10" t="s">
        <v>68</v>
      </c>
      <c r="B243" s="29" t="s">
        <v>443</v>
      </c>
      <c r="C243" s="12">
        <v>2.5</v>
      </c>
      <c r="D243" s="12">
        <v>1.6</v>
      </c>
      <c r="E243" s="12"/>
      <c r="F243" s="12">
        <v>35</v>
      </c>
      <c r="G243" s="18" t="s">
        <v>449</v>
      </c>
      <c r="H243" s="12" t="s">
        <v>84</v>
      </c>
      <c r="I243" s="47" t="s">
        <v>468</v>
      </c>
      <c r="J243" s="12">
        <v>12.7</v>
      </c>
      <c r="K243" s="12">
        <v>13.6</v>
      </c>
      <c r="L243" s="12">
        <v>0.26</v>
      </c>
      <c r="M243" s="12">
        <v>2E-3</v>
      </c>
      <c r="N243" s="12">
        <v>0</v>
      </c>
      <c r="O243" s="14">
        <f t="shared" si="71"/>
        <v>0.26200000000000001</v>
      </c>
      <c r="P243" s="13" t="s">
        <v>543</v>
      </c>
      <c r="Q243" s="14">
        <f t="shared" si="72"/>
        <v>1.6</v>
      </c>
      <c r="R243" s="12"/>
      <c r="S243" s="12"/>
      <c r="T243" s="12"/>
      <c r="U243" s="14">
        <f t="shared" si="68"/>
        <v>16.375</v>
      </c>
      <c r="V243" s="62">
        <f t="shared" si="69"/>
        <v>2.6474008207934339</v>
      </c>
      <c r="W243" s="28">
        <f t="shared" si="70"/>
        <v>1.3380000000000001</v>
      </c>
      <c r="X243" s="1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5"/>
      <c r="DG243" s="55"/>
      <c r="DH243" s="55"/>
      <c r="DI243" s="55"/>
      <c r="DJ243" s="55"/>
      <c r="DK243" s="55"/>
      <c r="DL243" s="55"/>
      <c r="DM243" s="55"/>
      <c r="DN243" s="55"/>
      <c r="DO243" s="55"/>
      <c r="DP243" s="55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  <c r="EG243" s="55"/>
      <c r="EH243" s="55"/>
      <c r="EI243" s="55"/>
      <c r="EJ243" s="55"/>
      <c r="EK243" s="55"/>
      <c r="EL243" s="55"/>
      <c r="EM243" s="55"/>
      <c r="EN243" s="55"/>
      <c r="EO243" s="55"/>
      <c r="EP243" s="55"/>
      <c r="EQ243" s="55"/>
      <c r="ER243" s="55"/>
      <c r="ES243" s="55"/>
      <c r="ET243" s="55"/>
      <c r="EU243" s="55"/>
      <c r="EV243" s="55"/>
      <c r="EW243" s="55"/>
      <c r="EX243" s="55"/>
      <c r="EY243" s="55"/>
      <c r="EZ243" s="55"/>
      <c r="FA243" s="55"/>
      <c r="FB243" s="55"/>
      <c r="FC243" s="55"/>
      <c r="FD243" s="55"/>
      <c r="FE243" s="55"/>
      <c r="FF243" s="55"/>
      <c r="FG243" s="55"/>
      <c r="FH243" s="55"/>
      <c r="FI243" s="55"/>
      <c r="FJ243" s="55"/>
      <c r="FK243" s="55"/>
      <c r="FL243" s="55"/>
      <c r="FM243" s="55"/>
      <c r="FN243" s="55"/>
      <c r="FO243" s="55"/>
      <c r="FP243" s="55"/>
      <c r="FQ243" s="55"/>
      <c r="FR243" s="55"/>
      <c r="FS243" s="55"/>
      <c r="FT243" s="55"/>
      <c r="FU243" s="55"/>
      <c r="FV243" s="55"/>
      <c r="FW243" s="55"/>
      <c r="FX243" s="55"/>
      <c r="FY243" s="55"/>
      <c r="FZ243" s="55"/>
      <c r="GA243" s="55"/>
      <c r="GB243" s="55"/>
      <c r="GC243" s="55"/>
      <c r="GD243" s="55"/>
      <c r="GE243" s="55"/>
      <c r="GF243" s="55"/>
      <c r="GG243" s="55"/>
      <c r="GH243" s="55"/>
      <c r="GI243" s="55"/>
      <c r="GJ243" s="55"/>
      <c r="GK243" s="55"/>
      <c r="GL243" s="55"/>
      <c r="GM243" s="55"/>
      <c r="GN243" s="55"/>
      <c r="GO243" s="55"/>
      <c r="GP243" s="55"/>
      <c r="GQ243" s="55"/>
      <c r="GR243" s="55"/>
      <c r="GS243" s="55"/>
      <c r="GT243" s="55"/>
      <c r="GU243" s="55"/>
      <c r="GV243" s="55"/>
      <c r="GW243" s="55"/>
      <c r="GX243" s="55"/>
      <c r="GY243" s="55"/>
      <c r="GZ243" s="55"/>
      <c r="HA243" s="55"/>
      <c r="HB243" s="55"/>
      <c r="HC243" s="55"/>
      <c r="HD243" s="55"/>
      <c r="HE243" s="55"/>
      <c r="HF243" s="55"/>
      <c r="HG243" s="55"/>
      <c r="HH243" s="55"/>
      <c r="HI243" s="55"/>
      <c r="HJ243" s="55"/>
      <c r="HK243" s="55"/>
      <c r="HL243" s="55"/>
      <c r="HM243" s="55"/>
      <c r="HN243" s="55"/>
      <c r="HO243" s="55"/>
      <c r="HP243" s="55"/>
      <c r="HQ243" s="55"/>
      <c r="HR243" s="55"/>
      <c r="HS243" s="55"/>
      <c r="HT243" s="55"/>
      <c r="HU243" s="55"/>
      <c r="HV243" s="55"/>
      <c r="HW243" s="55"/>
      <c r="HX243" s="55"/>
      <c r="HY243" s="55"/>
      <c r="HZ243" s="55"/>
      <c r="IA243" s="55"/>
      <c r="IB243" s="55"/>
      <c r="IC243" s="55"/>
      <c r="ID243" s="55"/>
      <c r="IE243" s="55"/>
      <c r="IF243" s="55"/>
      <c r="IG243" s="55"/>
      <c r="IH243" s="55"/>
      <c r="II243" s="55"/>
      <c r="IJ243" s="55"/>
      <c r="IK243" s="55"/>
      <c r="IL243" s="55"/>
      <c r="IM243" s="55"/>
      <c r="IN243" s="55"/>
      <c r="IO243" s="55"/>
      <c r="IP243" s="55"/>
      <c r="IQ243" s="55"/>
      <c r="IR243" s="55"/>
      <c r="IS243" s="55"/>
      <c r="IT243" s="55"/>
      <c r="IU243" s="55"/>
      <c r="IV243" s="55"/>
      <c r="IW243" s="55"/>
      <c r="IX243" s="55"/>
      <c r="IY243" s="55"/>
      <c r="IZ243" s="55"/>
      <c r="JA243" s="55"/>
      <c r="JB243" s="55"/>
    </row>
    <row r="244" spans="1:262" s="16" customFormat="1" ht="112.5" customHeight="1" x14ac:dyDescent="0.25">
      <c r="A244" s="10" t="s">
        <v>85</v>
      </c>
      <c r="B244" s="29" t="s">
        <v>444</v>
      </c>
      <c r="C244" s="12">
        <v>1.6</v>
      </c>
      <c r="D244" s="12">
        <v>1.6</v>
      </c>
      <c r="E244" s="12"/>
      <c r="F244" s="12">
        <v>35</v>
      </c>
      <c r="G244" s="18" t="s">
        <v>450</v>
      </c>
      <c r="H244" s="12" t="s">
        <v>61</v>
      </c>
      <c r="I244" s="12">
        <v>15.8</v>
      </c>
      <c r="J244" s="12">
        <v>16</v>
      </c>
      <c r="K244" s="12">
        <v>17.2</v>
      </c>
      <c r="L244" s="12">
        <v>0.124</v>
      </c>
      <c r="M244" s="12">
        <v>0</v>
      </c>
      <c r="N244" s="12">
        <v>0</v>
      </c>
      <c r="O244" s="14">
        <f t="shared" si="71"/>
        <v>0.124</v>
      </c>
      <c r="P244" s="13" t="s">
        <v>544</v>
      </c>
      <c r="Q244" s="14">
        <f t="shared" si="72"/>
        <v>1.6</v>
      </c>
      <c r="R244" s="12"/>
      <c r="S244" s="12"/>
      <c r="T244" s="12"/>
      <c r="U244" s="14">
        <f t="shared" si="68"/>
        <v>7.75</v>
      </c>
      <c r="V244" s="62">
        <f t="shared" si="69"/>
        <v>0.72093023255813959</v>
      </c>
      <c r="W244" s="28">
        <f t="shared" si="70"/>
        <v>1.476</v>
      </c>
      <c r="X244" s="1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5"/>
      <c r="CT244" s="55"/>
      <c r="CU244" s="55"/>
      <c r="CV244" s="55"/>
      <c r="CW244" s="55"/>
      <c r="CX244" s="55"/>
      <c r="CY244" s="55"/>
      <c r="CZ244" s="55"/>
      <c r="DA244" s="55"/>
      <c r="DB244" s="55"/>
      <c r="DC244" s="55"/>
      <c r="DD244" s="55"/>
      <c r="DE244" s="55"/>
      <c r="DF244" s="55"/>
      <c r="DG244" s="55"/>
      <c r="DH244" s="55"/>
      <c r="DI244" s="55"/>
      <c r="DJ244" s="55"/>
      <c r="DK244" s="55"/>
      <c r="DL244" s="55"/>
      <c r="DM244" s="55"/>
      <c r="DN244" s="55"/>
      <c r="DO244" s="55"/>
      <c r="DP244" s="55"/>
      <c r="DQ244" s="55"/>
      <c r="DR244" s="55"/>
      <c r="DS244" s="55"/>
      <c r="DT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  <c r="EG244" s="55"/>
      <c r="EH244" s="55"/>
      <c r="EI244" s="55"/>
      <c r="EJ244" s="55"/>
      <c r="EK244" s="55"/>
      <c r="EL244" s="55"/>
      <c r="EM244" s="55"/>
      <c r="EN244" s="55"/>
      <c r="EO244" s="55"/>
      <c r="EP244" s="55"/>
      <c r="EQ244" s="55"/>
      <c r="ER244" s="55"/>
      <c r="ES244" s="55"/>
      <c r="ET244" s="55"/>
      <c r="EU244" s="55"/>
      <c r="EV244" s="55"/>
      <c r="EW244" s="55"/>
      <c r="EX244" s="55"/>
      <c r="EY244" s="55"/>
      <c r="EZ244" s="55"/>
      <c r="FA244" s="55"/>
      <c r="FB244" s="55"/>
      <c r="FC244" s="55"/>
      <c r="FD244" s="55"/>
      <c r="FE244" s="55"/>
      <c r="FF244" s="55"/>
      <c r="FG244" s="55"/>
      <c r="FH244" s="55"/>
      <c r="FI244" s="55"/>
      <c r="FJ244" s="55"/>
      <c r="FK244" s="55"/>
      <c r="FL244" s="55"/>
      <c r="FM244" s="55"/>
      <c r="FN244" s="55"/>
      <c r="FO244" s="55"/>
      <c r="FP244" s="55"/>
      <c r="FQ244" s="55"/>
      <c r="FR244" s="55"/>
      <c r="FS244" s="55"/>
      <c r="FT244" s="55"/>
      <c r="FU244" s="55"/>
      <c r="FV244" s="55"/>
      <c r="FW244" s="55"/>
      <c r="FX244" s="55"/>
      <c r="FY244" s="55"/>
      <c r="FZ244" s="55"/>
      <c r="GA244" s="55"/>
      <c r="GB244" s="55"/>
      <c r="GC244" s="55"/>
      <c r="GD244" s="55"/>
      <c r="GE244" s="55"/>
      <c r="GF244" s="55"/>
      <c r="GG244" s="55"/>
      <c r="GH244" s="55"/>
      <c r="GI244" s="55"/>
      <c r="GJ244" s="55"/>
      <c r="GK244" s="55"/>
      <c r="GL244" s="55"/>
      <c r="GM244" s="55"/>
      <c r="GN244" s="55"/>
      <c r="GO244" s="55"/>
      <c r="GP244" s="55"/>
      <c r="GQ244" s="55"/>
      <c r="GR244" s="55"/>
      <c r="GS244" s="55"/>
      <c r="GT244" s="55"/>
      <c r="GU244" s="55"/>
      <c r="GV244" s="55"/>
      <c r="GW244" s="55"/>
      <c r="GX244" s="55"/>
      <c r="GY244" s="55"/>
      <c r="GZ244" s="55"/>
      <c r="HA244" s="55"/>
      <c r="HB244" s="55"/>
      <c r="HC244" s="55"/>
      <c r="HD244" s="55"/>
      <c r="HE244" s="55"/>
      <c r="HF244" s="55"/>
      <c r="HG244" s="55"/>
      <c r="HH244" s="55"/>
      <c r="HI244" s="55"/>
      <c r="HJ244" s="55"/>
      <c r="HK244" s="55"/>
      <c r="HL244" s="55"/>
      <c r="HM244" s="55"/>
      <c r="HN244" s="55"/>
      <c r="HO244" s="55"/>
      <c r="HP244" s="55"/>
      <c r="HQ244" s="55"/>
      <c r="HR244" s="55"/>
      <c r="HS244" s="55"/>
      <c r="HT244" s="55"/>
      <c r="HU244" s="55"/>
      <c r="HV244" s="55"/>
      <c r="HW244" s="55"/>
      <c r="HX244" s="55"/>
      <c r="HY244" s="55"/>
      <c r="HZ244" s="55"/>
      <c r="IA244" s="55"/>
      <c r="IB244" s="55"/>
      <c r="IC244" s="55"/>
      <c r="ID244" s="55"/>
      <c r="IE244" s="55"/>
      <c r="IF244" s="55"/>
      <c r="IG244" s="55"/>
      <c r="IH244" s="55"/>
      <c r="II244" s="55"/>
      <c r="IJ244" s="55"/>
      <c r="IK244" s="55"/>
      <c r="IL244" s="55"/>
      <c r="IM244" s="55"/>
      <c r="IN244" s="55"/>
      <c r="IO244" s="55"/>
      <c r="IP244" s="55"/>
      <c r="IQ244" s="55"/>
      <c r="IR244" s="55"/>
      <c r="IS244" s="55"/>
      <c r="IT244" s="55"/>
      <c r="IU244" s="55"/>
      <c r="IV244" s="55"/>
      <c r="IW244" s="55"/>
      <c r="IX244" s="55"/>
      <c r="IY244" s="55"/>
      <c r="IZ244" s="55"/>
      <c r="JA244" s="55"/>
      <c r="JB244" s="55"/>
    </row>
    <row r="245" spans="1:262" s="16" customFormat="1" ht="168.75" customHeight="1" x14ac:dyDescent="0.25">
      <c r="A245" s="10" t="s">
        <v>86</v>
      </c>
      <c r="B245" s="29"/>
      <c r="C245" s="14"/>
      <c r="D245" s="14"/>
      <c r="E245" s="14"/>
      <c r="F245" s="14">
        <v>35</v>
      </c>
      <c r="G245" s="18" t="s">
        <v>451</v>
      </c>
      <c r="H245" s="12" t="s">
        <v>61</v>
      </c>
      <c r="I245" s="12">
        <v>27.2</v>
      </c>
      <c r="J245" s="14">
        <v>16</v>
      </c>
      <c r="K245" s="14">
        <v>17.2</v>
      </c>
      <c r="L245" s="14">
        <v>0</v>
      </c>
      <c r="M245" s="14">
        <v>0</v>
      </c>
      <c r="N245" s="14">
        <v>0</v>
      </c>
      <c r="O245" s="14">
        <f t="shared" si="71"/>
        <v>0</v>
      </c>
      <c r="P245" s="13" t="s">
        <v>545</v>
      </c>
      <c r="Q245" s="14">
        <f t="shared" si="72"/>
        <v>0</v>
      </c>
      <c r="R245" s="14"/>
      <c r="S245" s="14"/>
      <c r="T245" s="14"/>
      <c r="U245" s="14"/>
      <c r="V245" s="14">
        <f>O245/K245*100</f>
        <v>0</v>
      </c>
      <c r="W245" s="28">
        <f t="shared" si="70"/>
        <v>0</v>
      </c>
      <c r="X245" s="1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55"/>
      <c r="EO245" s="55"/>
      <c r="EP245" s="55"/>
      <c r="EQ245" s="55"/>
      <c r="ER245" s="55"/>
      <c r="ES245" s="55"/>
      <c r="ET245" s="55"/>
      <c r="EU245" s="55"/>
      <c r="EV245" s="55"/>
      <c r="EW245" s="55"/>
      <c r="EX245" s="55"/>
      <c r="EY245" s="55"/>
      <c r="EZ245" s="55"/>
      <c r="FA245" s="55"/>
      <c r="FB245" s="55"/>
      <c r="FC245" s="55"/>
      <c r="FD245" s="55"/>
      <c r="FE245" s="55"/>
      <c r="FF245" s="55"/>
      <c r="FG245" s="55"/>
      <c r="FH245" s="55"/>
      <c r="FI245" s="55"/>
      <c r="FJ245" s="55"/>
      <c r="FK245" s="55"/>
      <c r="FL245" s="55"/>
      <c r="FM245" s="55"/>
      <c r="FN245" s="55"/>
      <c r="FO245" s="55"/>
      <c r="FP245" s="55"/>
      <c r="FQ245" s="55"/>
      <c r="FR245" s="55"/>
      <c r="FS245" s="55"/>
      <c r="FT245" s="55"/>
      <c r="FU245" s="55"/>
      <c r="FV245" s="55"/>
      <c r="FW245" s="55"/>
      <c r="FX245" s="55"/>
      <c r="FY245" s="55"/>
      <c r="FZ245" s="55"/>
      <c r="GA245" s="55"/>
      <c r="GB245" s="55"/>
      <c r="GC245" s="55"/>
      <c r="GD245" s="55"/>
      <c r="GE245" s="55"/>
      <c r="GF245" s="55"/>
      <c r="GG245" s="55"/>
      <c r="GH245" s="55"/>
      <c r="GI245" s="55"/>
      <c r="GJ245" s="55"/>
      <c r="GK245" s="55"/>
      <c r="GL245" s="55"/>
      <c r="GM245" s="55"/>
      <c r="GN245" s="55"/>
      <c r="GO245" s="55"/>
      <c r="GP245" s="55"/>
      <c r="GQ245" s="55"/>
      <c r="GR245" s="55"/>
      <c r="GS245" s="55"/>
      <c r="GT245" s="55"/>
      <c r="GU245" s="55"/>
      <c r="GV245" s="55"/>
      <c r="GW245" s="55"/>
      <c r="GX245" s="55"/>
      <c r="GY245" s="55"/>
      <c r="GZ245" s="55"/>
      <c r="HA245" s="55"/>
      <c r="HB245" s="55"/>
      <c r="HC245" s="55"/>
      <c r="HD245" s="55"/>
      <c r="HE245" s="55"/>
      <c r="HF245" s="55"/>
      <c r="HG245" s="55"/>
      <c r="HH245" s="55"/>
      <c r="HI245" s="55"/>
      <c r="HJ245" s="55"/>
      <c r="HK245" s="55"/>
      <c r="HL245" s="55"/>
      <c r="HM245" s="55"/>
      <c r="HN245" s="55"/>
      <c r="HO245" s="55"/>
      <c r="HP245" s="55"/>
      <c r="HQ245" s="55"/>
      <c r="HR245" s="55"/>
      <c r="HS245" s="55"/>
      <c r="HT245" s="55"/>
      <c r="HU245" s="55"/>
      <c r="HV245" s="55"/>
      <c r="HW245" s="55"/>
      <c r="HX245" s="55"/>
      <c r="HY245" s="55"/>
      <c r="HZ245" s="55"/>
      <c r="IA245" s="55"/>
      <c r="IB245" s="55"/>
      <c r="IC245" s="55"/>
      <c r="ID245" s="55"/>
      <c r="IE245" s="55"/>
      <c r="IF245" s="55"/>
      <c r="IG245" s="55"/>
      <c r="IH245" s="55"/>
      <c r="II245" s="55"/>
      <c r="IJ245" s="55"/>
      <c r="IK245" s="55"/>
      <c r="IL245" s="55"/>
      <c r="IM245" s="55"/>
      <c r="IN245" s="55"/>
      <c r="IO245" s="55"/>
      <c r="IP245" s="55"/>
      <c r="IQ245" s="55"/>
      <c r="IR245" s="55"/>
      <c r="IS245" s="55"/>
      <c r="IT245" s="55"/>
      <c r="IU245" s="55"/>
      <c r="IV245" s="55"/>
      <c r="IW245" s="55"/>
      <c r="IX245" s="55"/>
      <c r="IY245" s="55"/>
      <c r="IZ245" s="55"/>
      <c r="JA245" s="55"/>
      <c r="JB245" s="55"/>
    </row>
    <row r="246" spans="1:262" s="2" customFormat="1" ht="34.5" customHeight="1" x14ac:dyDescent="0.25">
      <c r="A246" s="76" t="s">
        <v>395</v>
      </c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8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  <c r="CC246" s="52"/>
      <c r="CD246" s="52"/>
      <c r="CE246" s="52"/>
      <c r="CF246" s="52"/>
      <c r="CG246" s="52"/>
      <c r="CH246" s="52"/>
      <c r="CI246" s="52"/>
      <c r="CJ246" s="52"/>
      <c r="CK246" s="52"/>
      <c r="CL246" s="52"/>
      <c r="CM246" s="52"/>
      <c r="CN246" s="52"/>
      <c r="CO246" s="52"/>
      <c r="CP246" s="52"/>
      <c r="CQ246" s="52"/>
      <c r="CR246" s="52"/>
      <c r="CS246" s="52"/>
      <c r="CT246" s="52"/>
      <c r="CU246" s="52"/>
      <c r="CV246" s="52"/>
      <c r="CW246" s="52"/>
      <c r="CX246" s="52"/>
      <c r="CY246" s="52"/>
      <c r="CZ246" s="52"/>
      <c r="DA246" s="52"/>
      <c r="DB246" s="52"/>
      <c r="DC246" s="52"/>
      <c r="DD246" s="52"/>
      <c r="DE246" s="52"/>
      <c r="DF246" s="52"/>
      <c r="DG246" s="52"/>
      <c r="DH246" s="52"/>
      <c r="DI246" s="52"/>
      <c r="DJ246" s="52"/>
      <c r="DK246" s="52"/>
      <c r="DL246" s="52"/>
      <c r="DM246" s="52"/>
      <c r="DN246" s="52"/>
      <c r="DO246" s="52"/>
      <c r="DP246" s="52"/>
      <c r="DQ246" s="52"/>
      <c r="DR246" s="52"/>
      <c r="DS246" s="52"/>
      <c r="DT246" s="52"/>
      <c r="DU246" s="52"/>
      <c r="DV246" s="52"/>
      <c r="DW246" s="52"/>
      <c r="DX246" s="52"/>
      <c r="DY246" s="52"/>
      <c r="DZ246" s="52"/>
      <c r="EA246" s="52"/>
      <c r="EB246" s="52"/>
      <c r="EC246" s="52"/>
      <c r="ED246" s="52"/>
      <c r="EE246" s="52"/>
      <c r="EF246" s="52"/>
      <c r="EG246" s="52"/>
      <c r="EH246" s="52"/>
      <c r="EI246" s="52"/>
      <c r="EJ246" s="52"/>
      <c r="EK246" s="52"/>
      <c r="EL246" s="52"/>
      <c r="EM246" s="52"/>
      <c r="EN246" s="52"/>
      <c r="EO246" s="52"/>
      <c r="EP246" s="52"/>
      <c r="EQ246" s="52"/>
      <c r="ER246" s="52"/>
      <c r="ES246" s="52"/>
      <c r="ET246" s="52"/>
      <c r="EU246" s="52"/>
      <c r="EV246" s="52"/>
      <c r="EW246" s="52"/>
      <c r="EX246" s="52"/>
      <c r="EY246" s="52"/>
      <c r="EZ246" s="52"/>
      <c r="FA246" s="52"/>
      <c r="FB246" s="52"/>
      <c r="FC246" s="52"/>
      <c r="FD246" s="52"/>
      <c r="FE246" s="52"/>
      <c r="FF246" s="52"/>
      <c r="FG246" s="52"/>
      <c r="FH246" s="52"/>
      <c r="FI246" s="52"/>
      <c r="FJ246" s="52"/>
      <c r="FK246" s="52"/>
      <c r="FL246" s="52"/>
      <c r="FM246" s="52"/>
      <c r="FN246" s="52"/>
      <c r="FO246" s="52"/>
      <c r="FP246" s="52"/>
      <c r="FQ246" s="52"/>
      <c r="FR246" s="52"/>
      <c r="FS246" s="52"/>
      <c r="FT246" s="52"/>
      <c r="FU246" s="52"/>
      <c r="FV246" s="52"/>
      <c r="FW246" s="52"/>
      <c r="FX246" s="52"/>
      <c r="FY246" s="52"/>
      <c r="FZ246" s="52"/>
      <c r="GA246" s="52"/>
      <c r="GB246" s="52"/>
      <c r="GC246" s="52"/>
      <c r="GD246" s="52"/>
      <c r="GE246" s="52"/>
      <c r="GF246" s="52"/>
      <c r="GG246" s="52"/>
      <c r="GH246" s="52"/>
      <c r="GI246" s="52"/>
      <c r="GJ246" s="52"/>
      <c r="GK246" s="52"/>
      <c r="GL246" s="52"/>
      <c r="GM246" s="52"/>
      <c r="GN246" s="52"/>
      <c r="GO246" s="52"/>
      <c r="GP246" s="52"/>
      <c r="GQ246" s="52"/>
      <c r="GR246" s="52"/>
      <c r="GS246" s="52"/>
      <c r="GT246" s="52"/>
      <c r="GU246" s="52"/>
      <c r="GV246" s="52"/>
      <c r="GW246" s="52"/>
      <c r="GX246" s="52"/>
      <c r="GY246" s="52"/>
      <c r="GZ246" s="52"/>
      <c r="HA246" s="52"/>
      <c r="HB246" s="52"/>
      <c r="HC246" s="52"/>
      <c r="HD246" s="52"/>
      <c r="HE246" s="52"/>
      <c r="HF246" s="52"/>
      <c r="HG246" s="52"/>
      <c r="HH246" s="52"/>
      <c r="HI246" s="52"/>
      <c r="HJ246" s="52"/>
      <c r="HK246" s="52"/>
      <c r="HL246" s="52"/>
      <c r="HM246" s="52"/>
      <c r="HN246" s="52"/>
      <c r="HO246" s="52"/>
      <c r="HP246" s="52"/>
      <c r="HQ246" s="52"/>
      <c r="HR246" s="52"/>
      <c r="HS246" s="52"/>
      <c r="HT246" s="52"/>
      <c r="HU246" s="52"/>
      <c r="HV246" s="52"/>
      <c r="HW246" s="52"/>
      <c r="HX246" s="52"/>
      <c r="HY246" s="52"/>
      <c r="HZ246" s="52"/>
      <c r="IA246" s="52"/>
      <c r="IB246" s="52"/>
      <c r="IC246" s="52"/>
      <c r="ID246" s="52"/>
      <c r="IE246" s="52"/>
      <c r="IF246" s="52"/>
      <c r="IG246" s="52"/>
      <c r="IH246" s="52"/>
      <c r="II246" s="52"/>
      <c r="IJ246" s="52"/>
      <c r="IK246" s="52"/>
      <c r="IL246" s="52"/>
      <c r="IM246" s="52"/>
      <c r="IN246" s="52"/>
      <c r="IO246" s="52"/>
      <c r="IP246" s="52"/>
      <c r="IQ246" s="52"/>
      <c r="IR246" s="52"/>
      <c r="IS246" s="52"/>
      <c r="IT246" s="52"/>
      <c r="IU246" s="52"/>
      <c r="IV246" s="52"/>
      <c r="IW246" s="52"/>
      <c r="IX246" s="52"/>
      <c r="IY246" s="52"/>
      <c r="IZ246" s="52"/>
      <c r="JA246" s="52"/>
      <c r="JB246" s="52"/>
    </row>
    <row r="247" spans="1:262" s="16" customFormat="1" ht="169.5" customHeight="1" x14ac:dyDescent="0.25">
      <c r="A247" s="10" t="s">
        <v>25</v>
      </c>
      <c r="B247" s="11" t="s">
        <v>452</v>
      </c>
      <c r="C247" s="12"/>
      <c r="D247" s="12"/>
      <c r="E247" s="12"/>
      <c r="F247" s="12">
        <v>35</v>
      </c>
      <c r="G247" s="12"/>
      <c r="H247" s="12" t="s">
        <v>96</v>
      </c>
      <c r="I247" s="12" t="s">
        <v>482</v>
      </c>
      <c r="J247" s="12">
        <v>16</v>
      </c>
      <c r="K247" s="12">
        <v>17.2</v>
      </c>
      <c r="L247" s="12">
        <f>SUM(L248:L251)</f>
        <v>0.245</v>
      </c>
      <c r="M247" s="12">
        <f>SUM(M248:M251)</f>
        <v>4.1999999999999996E-2</v>
      </c>
      <c r="N247" s="12">
        <f>SUM(N248:N251)</f>
        <v>0</v>
      </c>
      <c r="O247" s="12">
        <f>SUM(O248:O251)</f>
        <v>0.28700000000000003</v>
      </c>
      <c r="P247" s="13" t="s">
        <v>545</v>
      </c>
      <c r="Q247" s="12"/>
      <c r="R247" s="12"/>
      <c r="S247" s="12"/>
      <c r="T247" s="12"/>
      <c r="U247" s="12"/>
      <c r="V247" s="62">
        <f>O247/K247*100</f>
        <v>1.668604651162791</v>
      </c>
      <c r="W247" s="12">
        <f>SUM(W248:W251)</f>
        <v>3.9130000000000003</v>
      </c>
      <c r="X247" s="1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5"/>
      <c r="DG247" s="55"/>
      <c r="DH247" s="55"/>
      <c r="DI247" s="55"/>
      <c r="DJ247" s="55"/>
      <c r="DK247" s="55"/>
      <c r="DL247" s="55"/>
      <c r="DM247" s="55"/>
      <c r="DN247" s="55"/>
      <c r="DO247" s="55"/>
      <c r="DP247" s="55"/>
      <c r="DQ247" s="55"/>
      <c r="DR247" s="55"/>
      <c r="DS247" s="55"/>
      <c r="DT247" s="55"/>
      <c r="DU247" s="55"/>
      <c r="DV247" s="55"/>
      <c r="DW247" s="55"/>
      <c r="DX247" s="55"/>
      <c r="DY247" s="55"/>
      <c r="DZ247" s="55"/>
      <c r="EA247" s="55"/>
      <c r="EB247" s="55"/>
      <c r="EC247" s="55"/>
      <c r="ED247" s="55"/>
      <c r="EE247" s="55"/>
      <c r="EF247" s="55"/>
      <c r="EG247" s="55"/>
      <c r="EH247" s="55"/>
      <c r="EI247" s="55"/>
      <c r="EJ247" s="55"/>
      <c r="EK247" s="55"/>
      <c r="EL247" s="55"/>
      <c r="EM247" s="55"/>
      <c r="EN247" s="55"/>
      <c r="EO247" s="55"/>
      <c r="EP247" s="55"/>
      <c r="EQ247" s="55"/>
      <c r="ER247" s="55"/>
      <c r="ES247" s="55"/>
      <c r="ET247" s="55"/>
      <c r="EU247" s="55"/>
      <c r="EV247" s="55"/>
      <c r="EW247" s="55"/>
      <c r="EX247" s="55"/>
      <c r="EY247" s="55"/>
      <c r="EZ247" s="55"/>
      <c r="FA247" s="55"/>
      <c r="FB247" s="55"/>
      <c r="FC247" s="55"/>
      <c r="FD247" s="55"/>
      <c r="FE247" s="55"/>
      <c r="FF247" s="55"/>
      <c r="FG247" s="55"/>
      <c r="FH247" s="55"/>
      <c r="FI247" s="55"/>
      <c r="FJ247" s="55"/>
      <c r="FK247" s="55"/>
      <c r="FL247" s="55"/>
      <c r="FM247" s="55"/>
      <c r="FN247" s="55"/>
      <c r="FO247" s="55"/>
      <c r="FP247" s="55"/>
      <c r="FQ247" s="55"/>
      <c r="FR247" s="55"/>
      <c r="FS247" s="55"/>
      <c r="FT247" s="55"/>
      <c r="FU247" s="55"/>
      <c r="FV247" s="55"/>
      <c r="FW247" s="55"/>
      <c r="FX247" s="55"/>
      <c r="FY247" s="55"/>
      <c r="FZ247" s="55"/>
      <c r="GA247" s="55"/>
      <c r="GB247" s="55"/>
      <c r="GC247" s="55"/>
      <c r="GD247" s="55"/>
      <c r="GE247" s="55"/>
      <c r="GF247" s="55"/>
      <c r="GG247" s="55"/>
      <c r="GH247" s="55"/>
      <c r="GI247" s="55"/>
      <c r="GJ247" s="55"/>
      <c r="GK247" s="55"/>
      <c r="GL247" s="55"/>
      <c r="GM247" s="55"/>
      <c r="GN247" s="55"/>
      <c r="GO247" s="55"/>
      <c r="GP247" s="55"/>
      <c r="GQ247" s="55"/>
      <c r="GR247" s="55"/>
      <c r="GS247" s="55"/>
      <c r="GT247" s="55"/>
      <c r="GU247" s="55"/>
      <c r="GV247" s="55"/>
      <c r="GW247" s="55"/>
      <c r="GX247" s="55"/>
      <c r="GY247" s="55"/>
      <c r="GZ247" s="55"/>
      <c r="HA247" s="55"/>
      <c r="HB247" s="55"/>
      <c r="HC247" s="55"/>
      <c r="HD247" s="55"/>
      <c r="HE247" s="55"/>
      <c r="HF247" s="55"/>
      <c r="HG247" s="55"/>
      <c r="HH247" s="55"/>
      <c r="HI247" s="55"/>
      <c r="HJ247" s="55"/>
      <c r="HK247" s="55"/>
      <c r="HL247" s="55"/>
      <c r="HM247" s="55"/>
      <c r="HN247" s="55"/>
      <c r="HO247" s="55"/>
      <c r="HP247" s="55"/>
      <c r="HQ247" s="55"/>
      <c r="HR247" s="55"/>
      <c r="HS247" s="55"/>
      <c r="HT247" s="55"/>
      <c r="HU247" s="55"/>
      <c r="HV247" s="55"/>
      <c r="HW247" s="55"/>
      <c r="HX247" s="55"/>
      <c r="HY247" s="55"/>
      <c r="HZ247" s="55"/>
      <c r="IA247" s="55"/>
      <c r="IB247" s="55"/>
      <c r="IC247" s="55"/>
      <c r="ID247" s="55"/>
      <c r="IE247" s="55"/>
      <c r="IF247" s="55"/>
      <c r="IG247" s="55"/>
      <c r="IH247" s="55"/>
      <c r="II247" s="55"/>
      <c r="IJ247" s="55"/>
      <c r="IK247" s="55"/>
      <c r="IL247" s="55"/>
      <c r="IM247" s="55"/>
      <c r="IN247" s="55"/>
      <c r="IO247" s="55"/>
      <c r="IP247" s="55"/>
      <c r="IQ247" s="55"/>
      <c r="IR247" s="55"/>
      <c r="IS247" s="55"/>
      <c r="IT247" s="55"/>
      <c r="IU247" s="55"/>
      <c r="IV247" s="55"/>
      <c r="IW247" s="55"/>
      <c r="IX247" s="55"/>
      <c r="IY247" s="55"/>
      <c r="IZ247" s="55"/>
      <c r="JA247" s="55"/>
      <c r="JB247" s="55"/>
    </row>
    <row r="248" spans="1:262" s="16" customFormat="1" ht="168" customHeight="1" x14ac:dyDescent="0.25">
      <c r="A248" s="10" t="s">
        <v>26</v>
      </c>
      <c r="B248" s="29" t="s">
        <v>453</v>
      </c>
      <c r="C248" s="12">
        <v>2.5</v>
      </c>
      <c r="D248" s="12">
        <v>1.6</v>
      </c>
      <c r="E248" s="12"/>
      <c r="F248" s="12">
        <v>35</v>
      </c>
      <c r="G248" s="18" t="s">
        <v>456</v>
      </c>
      <c r="H248" s="12" t="s">
        <v>61</v>
      </c>
      <c r="I248" s="12">
        <v>11.8</v>
      </c>
      <c r="J248" s="12">
        <v>16</v>
      </c>
      <c r="K248" s="12">
        <v>17.2</v>
      </c>
      <c r="L248" s="12">
        <v>0.12</v>
      </c>
      <c r="M248" s="12">
        <v>3.1E-2</v>
      </c>
      <c r="N248" s="12">
        <v>0</v>
      </c>
      <c r="O248" s="14">
        <f>SUM(L248:N248)</f>
        <v>0.151</v>
      </c>
      <c r="P248" s="13" t="s">
        <v>546</v>
      </c>
      <c r="Q248" s="14">
        <f>MIN(C248:E248)</f>
        <v>1.6</v>
      </c>
      <c r="R248" s="12"/>
      <c r="S248" s="12"/>
      <c r="T248" s="12"/>
      <c r="U248" s="62">
        <f>((O248-N248)/Q248)*100</f>
        <v>9.4374999999999982</v>
      </c>
      <c r="V248" s="62">
        <f>O248/K248*100+V249</f>
        <v>1.6686046511627908</v>
      </c>
      <c r="W248" s="28">
        <f>Q248-(O248-N248)</f>
        <v>1.4490000000000001</v>
      </c>
      <c r="X248" s="1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5"/>
      <c r="DG248" s="55"/>
      <c r="DH248" s="55"/>
      <c r="DI248" s="55"/>
      <c r="DJ248" s="55"/>
      <c r="DK248" s="55"/>
      <c r="DL248" s="55"/>
      <c r="DM248" s="55"/>
      <c r="DN248" s="55"/>
      <c r="DO248" s="55"/>
      <c r="DP248" s="55"/>
      <c r="DQ248" s="55"/>
      <c r="DR248" s="55"/>
      <c r="DS248" s="55"/>
      <c r="DT248" s="55"/>
      <c r="DU248" s="55"/>
      <c r="DV248" s="55"/>
      <c r="DW248" s="55"/>
      <c r="DX248" s="55"/>
      <c r="DY248" s="55"/>
      <c r="DZ248" s="55"/>
      <c r="EA248" s="55"/>
      <c r="EB248" s="55"/>
      <c r="EC248" s="55"/>
      <c r="ED248" s="55"/>
      <c r="EE248" s="55"/>
      <c r="EF248" s="55"/>
      <c r="EG248" s="55"/>
      <c r="EH248" s="55"/>
      <c r="EI248" s="55"/>
      <c r="EJ248" s="55"/>
      <c r="EK248" s="55"/>
      <c r="EL248" s="55"/>
      <c r="EM248" s="55"/>
      <c r="EN248" s="55"/>
      <c r="EO248" s="55"/>
      <c r="EP248" s="55"/>
      <c r="EQ248" s="55"/>
      <c r="ER248" s="55"/>
      <c r="ES248" s="55"/>
      <c r="ET248" s="55"/>
      <c r="EU248" s="55"/>
      <c r="EV248" s="55"/>
      <c r="EW248" s="55"/>
      <c r="EX248" s="55"/>
      <c r="EY248" s="55"/>
      <c r="EZ248" s="55"/>
      <c r="FA248" s="55"/>
      <c r="FB248" s="55"/>
      <c r="FC248" s="55"/>
      <c r="FD248" s="55"/>
      <c r="FE248" s="55"/>
      <c r="FF248" s="55"/>
      <c r="FG248" s="55"/>
      <c r="FH248" s="55"/>
      <c r="FI248" s="55"/>
      <c r="FJ248" s="55"/>
      <c r="FK248" s="55"/>
      <c r="FL248" s="55"/>
      <c r="FM248" s="55"/>
      <c r="FN248" s="55"/>
      <c r="FO248" s="55"/>
      <c r="FP248" s="55"/>
      <c r="FQ248" s="55"/>
      <c r="FR248" s="55"/>
      <c r="FS248" s="55"/>
      <c r="FT248" s="55"/>
      <c r="FU248" s="55"/>
      <c r="FV248" s="55"/>
      <c r="FW248" s="55"/>
      <c r="FX248" s="55"/>
      <c r="FY248" s="55"/>
      <c r="FZ248" s="55"/>
      <c r="GA248" s="55"/>
      <c r="GB248" s="55"/>
      <c r="GC248" s="55"/>
      <c r="GD248" s="55"/>
      <c r="GE248" s="55"/>
      <c r="GF248" s="55"/>
      <c r="GG248" s="55"/>
      <c r="GH248" s="55"/>
      <c r="GI248" s="55"/>
      <c r="GJ248" s="55"/>
      <c r="GK248" s="55"/>
      <c r="GL248" s="55"/>
      <c r="GM248" s="55"/>
      <c r="GN248" s="55"/>
      <c r="GO248" s="55"/>
      <c r="GP248" s="55"/>
      <c r="GQ248" s="55"/>
      <c r="GR248" s="55"/>
      <c r="GS248" s="55"/>
      <c r="GT248" s="55"/>
      <c r="GU248" s="55"/>
      <c r="GV248" s="55"/>
      <c r="GW248" s="55"/>
      <c r="GX248" s="55"/>
      <c r="GY248" s="55"/>
      <c r="GZ248" s="55"/>
      <c r="HA248" s="55"/>
      <c r="HB248" s="55"/>
      <c r="HC248" s="55"/>
      <c r="HD248" s="55"/>
      <c r="HE248" s="55"/>
      <c r="HF248" s="55"/>
      <c r="HG248" s="55"/>
      <c r="HH248" s="55"/>
      <c r="HI248" s="55"/>
      <c r="HJ248" s="55"/>
      <c r="HK248" s="55"/>
      <c r="HL248" s="55"/>
      <c r="HM248" s="55"/>
      <c r="HN248" s="55"/>
      <c r="HO248" s="55"/>
      <c r="HP248" s="55"/>
      <c r="HQ248" s="55"/>
      <c r="HR248" s="55"/>
      <c r="HS248" s="55"/>
      <c r="HT248" s="55"/>
      <c r="HU248" s="55"/>
      <c r="HV248" s="55"/>
      <c r="HW248" s="55"/>
      <c r="HX248" s="55"/>
      <c r="HY248" s="55"/>
      <c r="HZ248" s="55"/>
      <c r="IA248" s="55"/>
      <c r="IB248" s="55"/>
      <c r="IC248" s="55"/>
      <c r="ID248" s="55"/>
      <c r="IE248" s="55"/>
      <c r="IF248" s="55"/>
      <c r="IG248" s="55"/>
      <c r="IH248" s="55"/>
      <c r="II248" s="55"/>
      <c r="IJ248" s="55"/>
      <c r="IK248" s="55"/>
      <c r="IL248" s="55"/>
      <c r="IM248" s="55"/>
      <c r="IN248" s="55"/>
      <c r="IO248" s="55"/>
      <c r="IP248" s="55"/>
      <c r="IQ248" s="55"/>
      <c r="IR248" s="55"/>
      <c r="IS248" s="55"/>
      <c r="IT248" s="55"/>
      <c r="IU248" s="55"/>
      <c r="IV248" s="55"/>
      <c r="IW248" s="55"/>
      <c r="IX248" s="55"/>
      <c r="IY248" s="55"/>
      <c r="IZ248" s="55"/>
      <c r="JA248" s="55"/>
      <c r="JB248" s="55"/>
    </row>
    <row r="249" spans="1:262" s="16" customFormat="1" ht="109.5" customHeight="1" x14ac:dyDescent="0.25">
      <c r="A249" s="10" t="s">
        <v>27</v>
      </c>
      <c r="B249" s="29" t="s">
        <v>454</v>
      </c>
      <c r="C249" s="12">
        <v>1.6</v>
      </c>
      <c r="D249" s="47" t="s">
        <v>85</v>
      </c>
      <c r="E249" s="12"/>
      <c r="F249" s="12">
        <v>35</v>
      </c>
      <c r="G249" s="18" t="s">
        <v>457</v>
      </c>
      <c r="H249" s="12" t="s">
        <v>61</v>
      </c>
      <c r="I249" s="12">
        <v>28.9</v>
      </c>
      <c r="J249" s="47" t="s">
        <v>241</v>
      </c>
      <c r="K249" s="12">
        <v>17.2</v>
      </c>
      <c r="L249" s="12">
        <v>3.5999999999999997E-2</v>
      </c>
      <c r="M249" s="12">
        <v>1.0999999999999999E-2</v>
      </c>
      <c r="N249" s="12">
        <v>0</v>
      </c>
      <c r="O249" s="14">
        <f>SUM(L249:N249)</f>
        <v>4.7E-2</v>
      </c>
      <c r="P249" s="13" t="s">
        <v>625</v>
      </c>
      <c r="Q249" s="14">
        <f>MIN(C249:E249)</f>
        <v>1.6</v>
      </c>
      <c r="R249" s="12"/>
      <c r="S249" s="12"/>
      <c r="T249" s="12"/>
      <c r="U249" s="62">
        <f>((O249-N249)/Q249)*100</f>
        <v>2.9375</v>
      </c>
      <c r="V249" s="62">
        <f>O249/K249*100+V250</f>
        <v>0.79069767441860472</v>
      </c>
      <c r="W249" s="28">
        <f>Q249-(O249-N249)</f>
        <v>1.5530000000000002</v>
      </c>
      <c r="X249" s="1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5"/>
      <c r="DG249" s="55"/>
      <c r="DH249" s="55"/>
      <c r="DI249" s="55"/>
      <c r="DJ249" s="55"/>
      <c r="DK249" s="55"/>
      <c r="DL249" s="55"/>
      <c r="DM249" s="55"/>
      <c r="DN249" s="55"/>
      <c r="DO249" s="55"/>
      <c r="DP249" s="55"/>
      <c r="DQ249" s="55"/>
      <c r="DR249" s="55"/>
      <c r="DS249" s="55"/>
      <c r="DT249" s="55"/>
      <c r="DU249" s="55"/>
      <c r="DV249" s="55"/>
      <c r="DW249" s="55"/>
      <c r="DX249" s="55"/>
      <c r="DY249" s="55"/>
      <c r="DZ249" s="55"/>
      <c r="EA249" s="55"/>
      <c r="EB249" s="55"/>
      <c r="EC249" s="55"/>
      <c r="ED249" s="55"/>
      <c r="EE249" s="55"/>
      <c r="EF249" s="55"/>
      <c r="EG249" s="55"/>
      <c r="EH249" s="55"/>
      <c r="EI249" s="55"/>
      <c r="EJ249" s="55"/>
      <c r="EK249" s="55"/>
      <c r="EL249" s="55"/>
      <c r="EM249" s="55"/>
      <c r="EN249" s="55"/>
      <c r="EO249" s="55"/>
      <c r="EP249" s="55"/>
      <c r="EQ249" s="55"/>
      <c r="ER249" s="55"/>
      <c r="ES249" s="55"/>
      <c r="ET249" s="55"/>
      <c r="EU249" s="55"/>
      <c r="EV249" s="55"/>
      <c r="EW249" s="55"/>
      <c r="EX249" s="55"/>
      <c r="EY249" s="55"/>
      <c r="EZ249" s="55"/>
      <c r="FA249" s="55"/>
      <c r="FB249" s="55"/>
      <c r="FC249" s="55"/>
      <c r="FD249" s="55"/>
      <c r="FE249" s="55"/>
      <c r="FF249" s="55"/>
      <c r="FG249" s="55"/>
      <c r="FH249" s="55"/>
      <c r="FI249" s="55"/>
      <c r="FJ249" s="55"/>
      <c r="FK249" s="55"/>
      <c r="FL249" s="55"/>
      <c r="FM249" s="55"/>
      <c r="FN249" s="55"/>
      <c r="FO249" s="55"/>
      <c r="FP249" s="55"/>
      <c r="FQ249" s="55"/>
      <c r="FR249" s="55"/>
      <c r="FS249" s="55"/>
      <c r="FT249" s="55"/>
      <c r="FU249" s="55"/>
      <c r="FV249" s="55"/>
      <c r="FW249" s="55"/>
      <c r="FX249" s="55"/>
      <c r="FY249" s="55"/>
      <c r="FZ249" s="55"/>
      <c r="GA249" s="55"/>
      <c r="GB249" s="55"/>
      <c r="GC249" s="55"/>
      <c r="GD249" s="55"/>
      <c r="GE249" s="55"/>
      <c r="GF249" s="55"/>
      <c r="GG249" s="55"/>
      <c r="GH249" s="55"/>
      <c r="GI249" s="55"/>
      <c r="GJ249" s="55"/>
      <c r="GK249" s="55"/>
      <c r="GL249" s="55"/>
      <c r="GM249" s="55"/>
      <c r="GN249" s="55"/>
      <c r="GO249" s="55"/>
      <c r="GP249" s="55"/>
      <c r="GQ249" s="55"/>
      <c r="GR249" s="55"/>
      <c r="GS249" s="55"/>
      <c r="GT249" s="55"/>
      <c r="GU249" s="55"/>
      <c r="GV249" s="55"/>
      <c r="GW249" s="55"/>
      <c r="GX249" s="55"/>
      <c r="GY249" s="55"/>
      <c r="GZ249" s="55"/>
      <c r="HA249" s="55"/>
      <c r="HB249" s="55"/>
      <c r="HC249" s="55"/>
      <c r="HD249" s="55"/>
      <c r="HE249" s="55"/>
      <c r="HF249" s="55"/>
      <c r="HG249" s="55"/>
      <c r="HH249" s="55"/>
      <c r="HI249" s="55"/>
      <c r="HJ249" s="55"/>
      <c r="HK249" s="55"/>
      <c r="HL249" s="55"/>
      <c r="HM249" s="55"/>
      <c r="HN249" s="55"/>
      <c r="HO249" s="55"/>
      <c r="HP249" s="55"/>
      <c r="HQ249" s="55"/>
      <c r="HR249" s="55"/>
      <c r="HS249" s="55"/>
      <c r="HT249" s="55"/>
      <c r="HU249" s="55"/>
      <c r="HV249" s="55"/>
      <c r="HW249" s="55"/>
      <c r="HX249" s="55"/>
      <c r="HY249" s="55"/>
      <c r="HZ249" s="55"/>
      <c r="IA249" s="55"/>
      <c r="IB249" s="55"/>
      <c r="IC249" s="55"/>
      <c r="ID249" s="55"/>
      <c r="IE249" s="55"/>
      <c r="IF249" s="55"/>
      <c r="IG249" s="55"/>
      <c r="IH249" s="55"/>
      <c r="II249" s="55"/>
      <c r="IJ249" s="55"/>
      <c r="IK249" s="55"/>
      <c r="IL249" s="55"/>
      <c r="IM249" s="55"/>
      <c r="IN249" s="55"/>
      <c r="IO249" s="55"/>
      <c r="IP249" s="55"/>
      <c r="IQ249" s="55"/>
      <c r="IR249" s="55"/>
      <c r="IS249" s="55"/>
      <c r="IT249" s="55"/>
      <c r="IU249" s="55"/>
      <c r="IV249" s="55"/>
      <c r="IW249" s="55"/>
      <c r="IX249" s="55"/>
      <c r="IY249" s="55"/>
      <c r="IZ249" s="55"/>
      <c r="JA249" s="55"/>
      <c r="JB249" s="55"/>
    </row>
    <row r="250" spans="1:262" s="16" customFormat="1" ht="80.25" customHeight="1" x14ac:dyDescent="0.25">
      <c r="A250" s="10" t="s">
        <v>28</v>
      </c>
      <c r="B250" s="29" t="s">
        <v>455</v>
      </c>
      <c r="C250" s="12">
        <v>1</v>
      </c>
      <c r="D250" s="12">
        <v>1.6</v>
      </c>
      <c r="E250" s="12"/>
      <c r="F250" s="12">
        <v>35</v>
      </c>
      <c r="G250" s="18" t="s">
        <v>458</v>
      </c>
      <c r="H250" s="12" t="s">
        <v>61</v>
      </c>
      <c r="I250" s="12">
        <v>15.8</v>
      </c>
      <c r="J250" s="12">
        <v>16</v>
      </c>
      <c r="K250" s="12">
        <v>17.2</v>
      </c>
      <c r="L250" s="12">
        <v>8.8999999999999996E-2</v>
      </c>
      <c r="M250" s="12">
        <v>0</v>
      </c>
      <c r="N250" s="12">
        <v>0</v>
      </c>
      <c r="O250" s="14">
        <f>SUM(L250:N250)</f>
        <v>8.8999999999999996E-2</v>
      </c>
      <c r="P250" s="13" t="s">
        <v>547</v>
      </c>
      <c r="Q250" s="14">
        <f>MIN(C250:E250)</f>
        <v>1</v>
      </c>
      <c r="R250" s="12"/>
      <c r="S250" s="12"/>
      <c r="T250" s="12"/>
      <c r="U250" s="14">
        <f>((O250-N250)/Q250)*100</f>
        <v>8.9</v>
      </c>
      <c r="V250" s="62">
        <f>O250/K250*100+V251</f>
        <v>0.51744186046511631</v>
      </c>
      <c r="W250" s="28">
        <f>Q250-(O250-N250)</f>
        <v>0.91100000000000003</v>
      </c>
      <c r="X250" s="1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  <c r="EG250" s="55"/>
      <c r="EH250" s="55"/>
      <c r="EI250" s="55"/>
      <c r="EJ250" s="55"/>
      <c r="EK250" s="55"/>
      <c r="EL250" s="55"/>
      <c r="EM250" s="55"/>
      <c r="EN250" s="55"/>
      <c r="EO250" s="55"/>
      <c r="EP250" s="55"/>
      <c r="EQ250" s="55"/>
      <c r="ER250" s="55"/>
      <c r="ES250" s="55"/>
      <c r="ET250" s="55"/>
      <c r="EU250" s="55"/>
      <c r="EV250" s="55"/>
      <c r="EW250" s="55"/>
      <c r="EX250" s="55"/>
      <c r="EY250" s="55"/>
      <c r="EZ250" s="55"/>
      <c r="FA250" s="55"/>
      <c r="FB250" s="55"/>
      <c r="FC250" s="55"/>
      <c r="FD250" s="55"/>
      <c r="FE250" s="55"/>
      <c r="FF250" s="55"/>
      <c r="FG250" s="55"/>
      <c r="FH250" s="55"/>
      <c r="FI250" s="55"/>
      <c r="FJ250" s="55"/>
      <c r="FK250" s="55"/>
      <c r="FL250" s="55"/>
      <c r="FM250" s="55"/>
      <c r="FN250" s="55"/>
      <c r="FO250" s="55"/>
      <c r="FP250" s="55"/>
      <c r="FQ250" s="55"/>
      <c r="FR250" s="55"/>
      <c r="FS250" s="55"/>
      <c r="FT250" s="55"/>
      <c r="FU250" s="55"/>
      <c r="FV250" s="55"/>
      <c r="FW250" s="55"/>
      <c r="FX250" s="55"/>
      <c r="FY250" s="55"/>
      <c r="FZ250" s="55"/>
      <c r="GA250" s="55"/>
      <c r="GB250" s="55"/>
      <c r="GC250" s="55"/>
      <c r="GD250" s="55"/>
      <c r="GE250" s="55"/>
      <c r="GF250" s="55"/>
      <c r="GG250" s="55"/>
      <c r="GH250" s="55"/>
      <c r="GI250" s="55"/>
      <c r="GJ250" s="55"/>
      <c r="GK250" s="55"/>
      <c r="GL250" s="55"/>
      <c r="GM250" s="55"/>
      <c r="GN250" s="55"/>
      <c r="GO250" s="55"/>
      <c r="GP250" s="55"/>
      <c r="GQ250" s="55"/>
      <c r="GR250" s="55"/>
      <c r="GS250" s="55"/>
      <c r="GT250" s="55"/>
      <c r="GU250" s="55"/>
      <c r="GV250" s="55"/>
      <c r="GW250" s="55"/>
      <c r="GX250" s="55"/>
      <c r="GY250" s="55"/>
      <c r="GZ250" s="55"/>
      <c r="HA250" s="55"/>
      <c r="HB250" s="55"/>
      <c r="HC250" s="55"/>
      <c r="HD250" s="55"/>
      <c r="HE250" s="55"/>
      <c r="HF250" s="55"/>
      <c r="HG250" s="55"/>
      <c r="HH250" s="55"/>
      <c r="HI250" s="55"/>
      <c r="HJ250" s="55"/>
      <c r="HK250" s="55"/>
      <c r="HL250" s="55"/>
      <c r="HM250" s="55"/>
      <c r="HN250" s="55"/>
      <c r="HO250" s="55"/>
      <c r="HP250" s="55"/>
      <c r="HQ250" s="55"/>
      <c r="HR250" s="55"/>
      <c r="HS250" s="55"/>
      <c r="HT250" s="55"/>
      <c r="HU250" s="55"/>
      <c r="HV250" s="55"/>
      <c r="HW250" s="55"/>
      <c r="HX250" s="55"/>
      <c r="HY250" s="55"/>
      <c r="HZ250" s="55"/>
      <c r="IA250" s="55"/>
      <c r="IB250" s="55"/>
      <c r="IC250" s="55"/>
      <c r="ID250" s="55"/>
      <c r="IE250" s="55"/>
      <c r="IF250" s="55"/>
      <c r="IG250" s="55"/>
      <c r="IH250" s="55"/>
      <c r="II250" s="55"/>
      <c r="IJ250" s="55"/>
      <c r="IK250" s="55"/>
      <c r="IL250" s="55"/>
      <c r="IM250" s="55"/>
      <c r="IN250" s="55"/>
      <c r="IO250" s="55"/>
      <c r="IP250" s="55"/>
      <c r="IQ250" s="55"/>
      <c r="IR250" s="55"/>
      <c r="IS250" s="55"/>
      <c r="IT250" s="55"/>
      <c r="IU250" s="55"/>
      <c r="IV250" s="55"/>
      <c r="IW250" s="55"/>
      <c r="IX250" s="55"/>
      <c r="IY250" s="55"/>
      <c r="IZ250" s="55"/>
      <c r="JA250" s="55"/>
      <c r="JB250" s="55"/>
    </row>
    <row r="251" spans="1:262" s="16" customFormat="1" ht="197.25" customHeight="1" x14ac:dyDescent="0.25">
      <c r="A251" s="10" t="s">
        <v>49</v>
      </c>
      <c r="B251" s="29"/>
      <c r="C251" s="47"/>
      <c r="D251" s="12"/>
      <c r="E251" s="12"/>
      <c r="F251" s="12">
        <v>35</v>
      </c>
      <c r="G251" s="18" t="s">
        <v>459</v>
      </c>
      <c r="H251" s="12" t="s">
        <v>187</v>
      </c>
      <c r="I251" s="12">
        <v>31.146000000000001</v>
      </c>
      <c r="J251" s="12">
        <v>20</v>
      </c>
      <c r="K251" s="12">
        <v>21.5</v>
      </c>
      <c r="L251" s="12">
        <v>0</v>
      </c>
      <c r="M251" s="12">
        <v>0</v>
      </c>
      <c r="N251" s="12">
        <v>0</v>
      </c>
      <c r="O251" s="14">
        <f>SUM(L251:N251)</f>
        <v>0</v>
      </c>
      <c r="P251" s="12" t="s">
        <v>548</v>
      </c>
      <c r="Q251" s="14">
        <f>MIN(C251:E251)</f>
        <v>0</v>
      </c>
      <c r="R251" s="12"/>
      <c r="S251" s="12"/>
      <c r="T251" s="12"/>
      <c r="U251" s="14"/>
      <c r="V251" s="14">
        <f>O251/K251*100</f>
        <v>0</v>
      </c>
      <c r="W251" s="28">
        <f>Q251-(O251-N251)</f>
        <v>0</v>
      </c>
      <c r="X251" s="1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  <c r="EG251" s="55"/>
      <c r="EH251" s="55"/>
      <c r="EI251" s="55"/>
      <c r="EJ251" s="55"/>
      <c r="EK251" s="55"/>
      <c r="EL251" s="55"/>
      <c r="EM251" s="55"/>
      <c r="EN251" s="55"/>
      <c r="EO251" s="55"/>
      <c r="EP251" s="55"/>
      <c r="EQ251" s="55"/>
      <c r="ER251" s="55"/>
      <c r="ES251" s="55"/>
      <c r="ET251" s="55"/>
      <c r="EU251" s="55"/>
      <c r="EV251" s="55"/>
      <c r="EW251" s="55"/>
      <c r="EX251" s="55"/>
      <c r="EY251" s="55"/>
      <c r="EZ251" s="55"/>
      <c r="FA251" s="55"/>
      <c r="FB251" s="55"/>
      <c r="FC251" s="55"/>
      <c r="FD251" s="55"/>
      <c r="FE251" s="55"/>
      <c r="FF251" s="55"/>
      <c r="FG251" s="55"/>
      <c r="FH251" s="55"/>
      <c r="FI251" s="55"/>
      <c r="FJ251" s="55"/>
      <c r="FK251" s="55"/>
      <c r="FL251" s="55"/>
      <c r="FM251" s="55"/>
      <c r="FN251" s="55"/>
      <c r="FO251" s="55"/>
      <c r="FP251" s="55"/>
      <c r="FQ251" s="55"/>
      <c r="FR251" s="55"/>
      <c r="FS251" s="55"/>
      <c r="FT251" s="55"/>
      <c r="FU251" s="55"/>
      <c r="FV251" s="55"/>
      <c r="FW251" s="55"/>
      <c r="FX251" s="55"/>
      <c r="FY251" s="55"/>
      <c r="FZ251" s="55"/>
      <c r="GA251" s="55"/>
      <c r="GB251" s="55"/>
      <c r="GC251" s="55"/>
      <c r="GD251" s="55"/>
      <c r="GE251" s="55"/>
      <c r="GF251" s="55"/>
      <c r="GG251" s="55"/>
      <c r="GH251" s="55"/>
      <c r="GI251" s="55"/>
      <c r="GJ251" s="55"/>
      <c r="GK251" s="55"/>
      <c r="GL251" s="55"/>
      <c r="GM251" s="55"/>
      <c r="GN251" s="55"/>
      <c r="GO251" s="55"/>
      <c r="GP251" s="55"/>
      <c r="GQ251" s="55"/>
      <c r="GR251" s="55"/>
      <c r="GS251" s="55"/>
      <c r="GT251" s="55"/>
      <c r="GU251" s="55"/>
      <c r="GV251" s="55"/>
      <c r="GW251" s="55"/>
      <c r="GX251" s="55"/>
      <c r="GY251" s="55"/>
      <c r="GZ251" s="55"/>
      <c r="HA251" s="55"/>
      <c r="HB251" s="55"/>
      <c r="HC251" s="55"/>
      <c r="HD251" s="55"/>
      <c r="HE251" s="55"/>
      <c r="HF251" s="55"/>
      <c r="HG251" s="55"/>
      <c r="HH251" s="55"/>
      <c r="HI251" s="55"/>
      <c r="HJ251" s="55"/>
      <c r="HK251" s="55"/>
      <c r="HL251" s="55"/>
      <c r="HM251" s="55"/>
      <c r="HN251" s="55"/>
      <c r="HO251" s="55"/>
      <c r="HP251" s="55"/>
      <c r="HQ251" s="55"/>
      <c r="HR251" s="55"/>
      <c r="HS251" s="55"/>
      <c r="HT251" s="55"/>
      <c r="HU251" s="55"/>
      <c r="HV251" s="55"/>
      <c r="HW251" s="55"/>
      <c r="HX251" s="55"/>
      <c r="HY251" s="55"/>
      <c r="HZ251" s="55"/>
      <c r="IA251" s="55"/>
      <c r="IB251" s="55"/>
      <c r="IC251" s="55"/>
      <c r="ID251" s="55"/>
      <c r="IE251" s="55"/>
      <c r="IF251" s="55"/>
      <c r="IG251" s="55"/>
      <c r="IH251" s="55"/>
      <c r="II251" s="55"/>
      <c r="IJ251" s="55"/>
      <c r="IK251" s="55"/>
      <c r="IL251" s="55"/>
      <c r="IM251" s="55"/>
      <c r="IN251" s="55"/>
      <c r="IO251" s="55"/>
      <c r="IP251" s="55"/>
      <c r="IQ251" s="55"/>
      <c r="IR251" s="55"/>
      <c r="IS251" s="55"/>
      <c r="IT251" s="55"/>
      <c r="IU251" s="55"/>
      <c r="IV251" s="55"/>
      <c r="IW251" s="55"/>
      <c r="IX251" s="55"/>
      <c r="IY251" s="55"/>
      <c r="IZ251" s="55"/>
      <c r="JA251" s="55"/>
      <c r="JB251" s="55"/>
    </row>
    <row r="252" spans="1:262" x14ac:dyDescent="0.25"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5"/>
      <c r="DG252" s="55"/>
      <c r="DH252" s="55"/>
      <c r="DI252" s="55"/>
      <c r="DJ252" s="55"/>
      <c r="DK252" s="55"/>
      <c r="DL252" s="55"/>
      <c r="DM252" s="55"/>
      <c r="DN252" s="55"/>
      <c r="DO252" s="55"/>
      <c r="DP252" s="55"/>
      <c r="DQ252" s="55"/>
      <c r="DR252" s="55"/>
      <c r="DS252" s="55"/>
      <c r="DT252" s="55"/>
      <c r="DU252" s="55"/>
      <c r="DV252" s="55"/>
      <c r="DW252" s="55"/>
      <c r="DX252" s="55"/>
      <c r="DY252" s="55"/>
      <c r="DZ252" s="55"/>
      <c r="EA252" s="55"/>
      <c r="EB252" s="55"/>
      <c r="EC252" s="55"/>
      <c r="ED252" s="55"/>
      <c r="EE252" s="55"/>
      <c r="EF252" s="55"/>
      <c r="EG252" s="55"/>
      <c r="EH252" s="55"/>
      <c r="EI252" s="55"/>
      <c r="EJ252" s="55"/>
      <c r="EK252" s="55"/>
      <c r="EL252" s="55"/>
      <c r="EM252" s="55"/>
      <c r="EN252" s="55"/>
      <c r="EO252" s="55"/>
      <c r="EP252" s="55"/>
      <c r="EQ252" s="55"/>
      <c r="ER252" s="55"/>
      <c r="ES252" s="55"/>
      <c r="ET252" s="55"/>
      <c r="EU252" s="55"/>
      <c r="EV252" s="55"/>
      <c r="EW252" s="55"/>
      <c r="EX252" s="55"/>
      <c r="EY252" s="55"/>
      <c r="EZ252" s="55"/>
      <c r="FA252" s="55"/>
      <c r="FB252" s="55"/>
      <c r="FC252" s="55"/>
      <c r="FD252" s="55"/>
      <c r="FE252" s="55"/>
      <c r="FF252" s="55"/>
      <c r="FG252" s="55"/>
      <c r="FH252" s="55"/>
      <c r="FI252" s="55"/>
      <c r="FJ252" s="55"/>
      <c r="FK252" s="55"/>
      <c r="FL252" s="55"/>
      <c r="FM252" s="55"/>
      <c r="FN252" s="55"/>
      <c r="FO252" s="55"/>
      <c r="FP252" s="55"/>
      <c r="FQ252" s="55"/>
      <c r="FR252" s="55"/>
      <c r="FS252" s="55"/>
      <c r="FT252" s="55"/>
      <c r="FU252" s="55"/>
      <c r="FV252" s="55"/>
      <c r="FW252" s="55"/>
      <c r="FX252" s="55"/>
      <c r="FY252" s="55"/>
      <c r="FZ252" s="55"/>
      <c r="GA252" s="55"/>
      <c r="GB252" s="55"/>
      <c r="GC252" s="55"/>
      <c r="GD252" s="55"/>
      <c r="GE252" s="55"/>
      <c r="GF252" s="55"/>
      <c r="GG252" s="55"/>
      <c r="GH252" s="55"/>
      <c r="GI252" s="55"/>
      <c r="GJ252" s="55"/>
      <c r="GK252" s="55"/>
      <c r="GL252" s="55"/>
      <c r="GM252" s="55"/>
      <c r="GN252" s="55"/>
      <c r="GO252" s="55"/>
      <c r="GP252" s="55"/>
      <c r="GQ252" s="55"/>
      <c r="GR252" s="55"/>
      <c r="GS252" s="55"/>
      <c r="GT252" s="55"/>
      <c r="GU252" s="55"/>
      <c r="GV252" s="55"/>
      <c r="GW252" s="55"/>
      <c r="GX252" s="55"/>
      <c r="GY252" s="55"/>
      <c r="GZ252" s="55"/>
      <c r="HA252" s="55"/>
      <c r="HB252" s="55"/>
      <c r="HC252" s="55"/>
      <c r="HD252" s="55"/>
      <c r="HE252" s="55"/>
      <c r="HF252" s="55"/>
      <c r="HG252" s="55"/>
      <c r="HH252" s="55"/>
      <c r="HI252" s="55"/>
      <c r="HJ252" s="55"/>
      <c r="HK252" s="55"/>
      <c r="HL252" s="55"/>
      <c r="HM252" s="55"/>
      <c r="HN252" s="55"/>
      <c r="HO252" s="55"/>
      <c r="HP252" s="55"/>
      <c r="HQ252" s="55"/>
      <c r="HR252" s="55"/>
      <c r="HS252" s="55"/>
      <c r="HT252" s="55"/>
      <c r="HU252" s="55"/>
      <c r="HV252" s="55"/>
      <c r="HW252" s="55"/>
      <c r="HX252" s="55"/>
      <c r="HY252" s="55"/>
      <c r="HZ252" s="55"/>
      <c r="IA252" s="55"/>
      <c r="IB252" s="55"/>
      <c r="IC252" s="55"/>
      <c r="ID252" s="55"/>
      <c r="IE252" s="55"/>
      <c r="IF252" s="55"/>
      <c r="IG252" s="55"/>
      <c r="IH252" s="55"/>
      <c r="II252" s="55"/>
      <c r="IJ252" s="55"/>
      <c r="IK252" s="55"/>
      <c r="IL252" s="55"/>
      <c r="IM252" s="55"/>
      <c r="IN252" s="55"/>
      <c r="IO252" s="55"/>
      <c r="IP252" s="55"/>
      <c r="IQ252" s="55"/>
      <c r="IR252" s="55"/>
      <c r="IS252" s="55"/>
      <c r="IT252" s="55"/>
      <c r="IU252" s="55"/>
      <c r="IV252" s="55"/>
      <c r="IW252" s="55"/>
      <c r="IX252" s="55"/>
      <c r="IY252" s="55"/>
      <c r="IZ252" s="55"/>
      <c r="JA252" s="55"/>
      <c r="JB252" s="55"/>
    </row>
    <row r="253" spans="1:262" x14ac:dyDescent="0.25"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5"/>
      <c r="DG253" s="55"/>
      <c r="DH253" s="55"/>
      <c r="DI253" s="55"/>
      <c r="DJ253" s="55"/>
      <c r="DK253" s="55"/>
      <c r="DL253" s="55"/>
      <c r="DM253" s="55"/>
      <c r="DN253" s="55"/>
      <c r="DO253" s="55"/>
      <c r="DP253" s="55"/>
      <c r="DQ253" s="55"/>
      <c r="DR253" s="55"/>
      <c r="DS253" s="55"/>
      <c r="DT253" s="55"/>
      <c r="DU253" s="55"/>
      <c r="DV253" s="55"/>
      <c r="DW253" s="55"/>
      <c r="DX253" s="55"/>
      <c r="DY253" s="55"/>
      <c r="DZ253" s="55"/>
      <c r="EA253" s="55"/>
      <c r="EB253" s="55"/>
      <c r="EC253" s="55"/>
      <c r="ED253" s="55"/>
      <c r="EE253" s="55"/>
      <c r="EF253" s="55"/>
      <c r="EG253" s="55"/>
      <c r="EH253" s="55"/>
      <c r="EI253" s="55"/>
      <c r="EJ253" s="55"/>
      <c r="EK253" s="55"/>
      <c r="EL253" s="55"/>
      <c r="EM253" s="55"/>
      <c r="EN253" s="55"/>
      <c r="EO253" s="55"/>
      <c r="EP253" s="55"/>
      <c r="EQ253" s="55"/>
      <c r="ER253" s="55"/>
      <c r="ES253" s="55"/>
      <c r="ET253" s="55"/>
      <c r="EU253" s="55"/>
      <c r="EV253" s="55"/>
      <c r="EW253" s="55"/>
      <c r="EX253" s="55"/>
      <c r="EY253" s="55"/>
      <c r="EZ253" s="55"/>
      <c r="FA253" s="55"/>
      <c r="FB253" s="55"/>
      <c r="FC253" s="55"/>
      <c r="FD253" s="55"/>
      <c r="FE253" s="55"/>
      <c r="FF253" s="55"/>
      <c r="FG253" s="55"/>
      <c r="FH253" s="55"/>
      <c r="FI253" s="55"/>
      <c r="FJ253" s="55"/>
      <c r="FK253" s="55"/>
      <c r="FL253" s="55"/>
      <c r="FM253" s="55"/>
      <c r="FN253" s="55"/>
      <c r="FO253" s="55"/>
      <c r="FP253" s="55"/>
      <c r="FQ253" s="55"/>
      <c r="FR253" s="55"/>
      <c r="FS253" s="55"/>
      <c r="FT253" s="55"/>
      <c r="FU253" s="55"/>
      <c r="FV253" s="55"/>
      <c r="FW253" s="55"/>
      <c r="FX253" s="55"/>
      <c r="FY253" s="55"/>
      <c r="FZ253" s="55"/>
      <c r="GA253" s="55"/>
      <c r="GB253" s="55"/>
      <c r="GC253" s="55"/>
      <c r="GD253" s="55"/>
      <c r="GE253" s="55"/>
      <c r="GF253" s="55"/>
      <c r="GG253" s="55"/>
      <c r="GH253" s="55"/>
      <c r="GI253" s="55"/>
      <c r="GJ253" s="55"/>
      <c r="GK253" s="55"/>
      <c r="GL253" s="55"/>
      <c r="GM253" s="55"/>
      <c r="GN253" s="55"/>
      <c r="GO253" s="55"/>
      <c r="GP253" s="55"/>
      <c r="GQ253" s="55"/>
      <c r="GR253" s="55"/>
      <c r="GS253" s="55"/>
      <c r="GT253" s="55"/>
      <c r="GU253" s="55"/>
      <c r="GV253" s="55"/>
      <c r="GW253" s="55"/>
      <c r="GX253" s="55"/>
      <c r="GY253" s="55"/>
      <c r="GZ253" s="55"/>
      <c r="HA253" s="55"/>
      <c r="HB253" s="55"/>
      <c r="HC253" s="55"/>
      <c r="HD253" s="55"/>
      <c r="HE253" s="55"/>
      <c r="HF253" s="55"/>
      <c r="HG253" s="55"/>
      <c r="HH253" s="55"/>
      <c r="HI253" s="55"/>
      <c r="HJ253" s="55"/>
      <c r="HK253" s="55"/>
      <c r="HL253" s="55"/>
      <c r="HM253" s="55"/>
      <c r="HN253" s="55"/>
      <c r="HO253" s="55"/>
      <c r="HP253" s="55"/>
      <c r="HQ253" s="55"/>
      <c r="HR253" s="55"/>
      <c r="HS253" s="55"/>
      <c r="HT253" s="55"/>
      <c r="HU253" s="55"/>
      <c r="HV253" s="55"/>
      <c r="HW253" s="55"/>
      <c r="HX253" s="55"/>
      <c r="HY253" s="55"/>
      <c r="HZ253" s="55"/>
      <c r="IA253" s="55"/>
      <c r="IB253" s="55"/>
      <c r="IC253" s="55"/>
      <c r="ID253" s="55"/>
      <c r="IE253" s="55"/>
      <c r="IF253" s="55"/>
      <c r="IG253" s="55"/>
      <c r="IH253" s="55"/>
      <c r="II253" s="55"/>
      <c r="IJ253" s="55"/>
      <c r="IK253" s="55"/>
      <c r="IL253" s="55"/>
      <c r="IM253" s="55"/>
      <c r="IN253" s="55"/>
      <c r="IO253" s="55"/>
      <c r="IP253" s="55"/>
      <c r="IQ253" s="55"/>
      <c r="IR253" s="55"/>
      <c r="IS253" s="55"/>
      <c r="IT253" s="55"/>
      <c r="IU253" s="55"/>
      <c r="IV253" s="55"/>
      <c r="IW253" s="55"/>
      <c r="IX253" s="55"/>
      <c r="IY253" s="55"/>
      <c r="IZ253" s="55"/>
      <c r="JA253" s="55"/>
      <c r="JB253" s="55"/>
    </row>
    <row r="254" spans="1:262" x14ac:dyDescent="0.25"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5"/>
      <c r="DG254" s="55"/>
      <c r="DH254" s="55"/>
      <c r="DI254" s="55"/>
      <c r="DJ254" s="55"/>
      <c r="DK254" s="55"/>
      <c r="DL254" s="55"/>
      <c r="DM254" s="55"/>
      <c r="DN254" s="55"/>
      <c r="DO254" s="55"/>
      <c r="DP254" s="55"/>
      <c r="DQ254" s="55"/>
      <c r="DR254" s="55"/>
      <c r="DS254" s="55"/>
      <c r="DT254" s="55"/>
      <c r="DU254" s="55"/>
      <c r="DV254" s="55"/>
      <c r="DW254" s="55"/>
      <c r="DX254" s="55"/>
      <c r="DY254" s="55"/>
      <c r="DZ254" s="55"/>
      <c r="EA254" s="55"/>
      <c r="EB254" s="55"/>
      <c r="EC254" s="55"/>
      <c r="ED254" s="55"/>
      <c r="EE254" s="55"/>
      <c r="EF254" s="55"/>
      <c r="EG254" s="55"/>
      <c r="EH254" s="55"/>
      <c r="EI254" s="55"/>
      <c r="EJ254" s="55"/>
      <c r="EK254" s="55"/>
      <c r="EL254" s="55"/>
      <c r="EM254" s="55"/>
      <c r="EN254" s="55"/>
      <c r="EO254" s="55"/>
      <c r="EP254" s="55"/>
      <c r="EQ254" s="55"/>
      <c r="ER254" s="55"/>
      <c r="ES254" s="55"/>
      <c r="ET254" s="55"/>
      <c r="EU254" s="55"/>
      <c r="EV254" s="55"/>
      <c r="EW254" s="55"/>
      <c r="EX254" s="55"/>
      <c r="EY254" s="55"/>
      <c r="EZ254" s="55"/>
      <c r="FA254" s="55"/>
      <c r="FB254" s="55"/>
      <c r="FC254" s="55"/>
      <c r="FD254" s="55"/>
      <c r="FE254" s="55"/>
      <c r="FF254" s="55"/>
      <c r="FG254" s="55"/>
      <c r="FH254" s="55"/>
      <c r="FI254" s="55"/>
      <c r="FJ254" s="55"/>
      <c r="FK254" s="55"/>
      <c r="FL254" s="55"/>
      <c r="FM254" s="55"/>
      <c r="FN254" s="55"/>
      <c r="FO254" s="55"/>
      <c r="FP254" s="55"/>
      <c r="FQ254" s="55"/>
      <c r="FR254" s="55"/>
      <c r="FS254" s="55"/>
      <c r="FT254" s="55"/>
      <c r="FU254" s="55"/>
      <c r="FV254" s="55"/>
      <c r="FW254" s="55"/>
      <c r="FX254" s="55"/>
      <c r="FY254" s="55"/>
      <c r="FZ254" s="55"/>
      <c r="GA254" s="55"/>
      <c r="GB254" s="55"/>
      <c r="GC254" s="55"/>
      <c r="GD254" s="55"/>
      <c r="GE254" s="55"/>
      <c r="GF254" s="55"/>
      <c r="GG254" s="55"/>
      <c r="GH254" s="55"/>
      <c r="GI254" s="55"/>
      <c r="GJ254" s="55"/>
      <c r="GK254" s="55"/>
      <c r="GL254" s="55"/>
      <c r="GM254" s="55"/>
      <c r="GN254" s="55"/>
      <c r="GO254" s="55"/>
      <c r="GP254" s="55"/>
      <c r="GQ254" s="55"/>
      <c r="GR254" s="55"/>
      <c r="GS254" s="55"/>
      <c r="GT254" s="55"/>
      <c r="GU254" s="55"/>
      <c r="GV254" s="55"/>
      <c r="GW254" s="55"/>
      <c r="GX254" s="55"/>
      <c r="GY254" s="55"/>
      <c r="GZ254" s="55"/>
      <c r="HA254" s="55"/>
      <c r="HB254" s="55"/>
      <c r="HC254" s="55"/>
      <c r="HD254" s="55"/>
      <c r="HE254" s="55"/>
      <c r="HF254" s="55"/>
      <c r="HG254" s="55"/>
      <c r="HH254" s="55"/>
      <c r="HI254" s="55"/>
      <c r="HJ254" s="55"/>
      <c r="HK254" s="55"/>
      <c r="HL254" s="55"/>
      <c r="HM254" s="55"/>
      <c r="HN254" s="55"/>
      <c r="HO254" s="55"/>
      <c r="HP254" s="55"/>
      <c r="HQ254" s="55"/>
      <c r="HR254" s="55"/>
      <c r="HS254" s="55"/>
      <c r="HT254" s="55"/>
      <c r="HU254" s="55"/>
      <c r="HV254" s="55"/>
      <c r="HW254" s="55"/>
      <c r="HX254" s="55"/>
      <c r="HY254" s="55"/>
      <c r="HZ254" s="55"/>
      <c r="IA254" s="55"/>
      <c r="IB254" s="55"/>
      <c r="IC254" s="55"/>
      <c r="ID254" s="55"/>
      <c r="IE254" s="55"/>
      <c r="IF254" s="55"/>
      <c r="IG254" s="55"/>
      <c r="IH254" s="55"/>
      <c r="II254" s="55"/>
      <c r="IJ254" s="55"/>
      <c r="IK254" s="55"/>
      <c r="IL254" s="55"/>
      <c r="IM254" s="55"/>
      <c r="IN254" s="55"/>
      <c r="IO254" s="55"/>
      <c r="IP254" s="55"/>
      <c r="IQ254" s="55"/>
      <c r="IR254" s="55"/>
      <c r="IS254" s="55"/>
      <c r="IT254" s="55"/>
      <c r="IU254" s="55"/>
      <c r="IV254" s="55"/>
      <c r="IW254" s="55"/>
      <c r="IX254" s="55"/>
      <c r="IY254" s="55"/>
      <c r="IZ254" s="55"/>
      <c r="JA254" s="55"/>
      <c r="JB254" s="55"/>
    </row>
    <row r="255" spans="1:262" x14ac:dyDescent="0.25"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5"/>
      <c r="DG255" s="55"/>
      <c r="DH255" s="55"/>
      <c r="DI255" s="55"/>
      <c r="DJ255" s="55"/>
      <c r="DK255" s="55"/>
      <c r="DL255" s="55"/>
      <c r="DM255" s="55"/>
      <c r="DN255" s="55"/>
      <c r="DO255" s="55"/>
      <c r="DP255" s="55"/>
      <c r="DQ255" s="55"/>
      <c r="DR255" s="55"/>
      <c r="DS255" s="55"/>
      <c r="DT255" s="55"/>
      <c r="DU255" s="55"/>
      <c r="DV255" s="55"/>
      <c r="DW255" s="55"/>
      <c r="DX255" s="55"/>
      <c r="DY255" s="55"/>
      <c r="DZ255" s="55"/>
      <c r="EA255" s="55"/>
      <c r="EB255" s="55"/>
      <c r="EC255" s="55"/>
      <c r="ED255" s="55"/>
      <c r="EE255" s="55"/>
      <c r="EF255" s="55"/>
      <c r="EG255" s="55"/>
      <c r="EH255" s="55"/>
      <c r="EI255" s="55"/>
      <c r="EJ255" s="55"/>
      <c r="EK255" s="55"/>
      <c r="EL255" s="55"/>
      <c r="EM255" s="55"/>
      <c r="EN255" s="55"/>
      <c r="EO255" s="55"/>
      <c r="EP255" s="55"/>
      <c r="EQ255" s="55"/>
      <c r="ER255" s="55"/>
      <c r="ES255" s="55"/>
      <c r="ET255" s="55"/>
      <c r="EU255" s="55"/>
      <c r="EV255" s="55"/>
      <c r="EW255" s="55"/>
      <c r="EX255" s="55"/>
      <c r="EY255" s="55"/>
      <c r="EZ255" s="55"/>
      <c r="FA255" s="55"/>
      <c r="FB255" s="55"/>
      <c r="FC255" s="55"/>
      <c r="FD255" s="55"/>
      <c r="FE255" s="55"/>
      <c r="FF255" s="55"/>
      <c r="FG255" s="55"/>
      <c r="FH255" s="55"/>
      <c r="FI255" s="55"/>
      <c r="FJ255" s="55"/>
      <c r="FK255" s="55"/>
      <c r="FL255" s="55"/>
      <c r="FM255" s="55"/>
      <c r="FN255" s="55"/>
      <c r="FO255" s="55"/>
      <c r="FP255" s="55"/>
      <c r="FQ255" s="55"/>
      <c r="FR255" s="55"/>
      <c r="FS255" s="55"/>
      <c r="FT255" s="55"/>
      <c r="FU255" s="55"/>
      <c r="FV255" s="55"/>
      <c r="FW255" s="55"/>
      <c r="FX255" s="55"/>
      <c r="FY255" s="55"/>
      <c r="FZ255" s="55"/>
      <c r="GA255" s="55"/>
      <c r="GB255" s="55"/>
      <c r="GC255" s="55"/>
      <c r="GD255" s="55"/>
      <c r="GE255" s="55"/>
      <c r="GF255" s="55"/>
      <c r="GG255" s="55"/>
      <c r="GH255" s="55"/>
      <c r="GI255" s="55"/>
      <c r="GJ255" s="55"/>
      <c r="GK255" s="55"/>
      <c r="GL255" s="55"/>
      <c r="GM255" s="55"/>
      <c r="GN255" s="55"/>
      <c r="GO255" s="55"/>
      <c r="GP255" s="55"/>
      <c r="GQ255" s="55"/>
      <c r="GR255" s="55"/>
      <c r="GS255" s="55"/>
      <c r="GT255" s="55"/>
      <c r="GU255" s="55"/>
      <c r="GV255" s="55"/>
      <c r="GW255" s="55"/>
      <c r="GX255" s="55"/>
      <c r="GY255" s="55"/>
      <c r="GZ255" s="55"/>
      <c r="HA255" s="55"/>
      <c r="HB255" s="55"/>
      <c r="HC255" s="55"/>
      <c r="HD255" s="55"/>
      <c r="HE255" s="55"/>
      <c r="HF255" s="55"/>
      <c r="HG255" s="55"/>
      <c r="HH255" s="55"/>
      <c r="HI255" s="55"/>
      <c r="HJ255" s="55"/>
      <c r="HK255" s="55"/>
      <c r="HL255" s="55"/>
      <c r="HM255" s="55"/>
      <c r="HN255" s="55"/>
      <c r="HO255" s="55"/>
      <c r="HP255" s="55"/>
      <c r="HQ255" s="55"/>
      <c r="HR255" s="55"/>
      <c r="HS255" s="55"/>
      <c r="HT255" s="55"/>
      <c r="HU255" s="55"/>
      <c r="HV255" s="55"/>
      <c r="HW255" s="55"/>
      <c r="HX255" s="55"/>
      <c r="HY255" s="55"/>
      <c r="HZ255" s="55"/>
      <c r="IA255" s="55"/>
      <c r="IB255" s="55"/>
      <c r="IC255" s="55"/>
      <c r="ID255" s="55"/>
      <c r="IE255" s="55"/>
      <c r="IF255" s="55"/>
      <c r="IG255" s="55"/>
      <c r="IH255" s="55"/>
      <c r="II255" s="55"/>
      <c r="IJ255" s="55"/>
      <c r="IK255" s="55"/>
      <c r="IL255" s="55"/>
      <c r="IM255" s="55"/>
      <c r="IN255" s="55"/>
      <c r="IO255" s="55"/>
      <c r="IP255" s="55"/>
      <c r="IQ255" s="55"/>
      <c r="IR255" s="55"/>
      <c r="IS255" s="55"/>
      <c r="IT255" s="55"/>
      <c r="IU255" s="55"/>
      <c r="IV255" s="55"/>
      <c r="IW255" s="55"/>
      <c r="IX255" s="55"/>
      <c r="IY255" s="55"/>
      <c r="IZ255" s="55"/>
      <c r="JA255" s="55"/>
      <c r="JB255" s="55"/>
    </row>
    <row r="256" spans="1:262" x14ac:dyDescent="0.25"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5"/>
      <c r="DG256" s="55"/>
      <c r="DH256" s="55"/>
      <c r="DI256" s="55"/>
      <c r="DJ256" s="55"/>
      <c r="DK256" s="55"/>
      <c r="DL256" s="55"/>
      <c r="DM256" s="55"/>
      <c r="DN256" s="55"/>
      <c r="DO256" s="55"/>
      <c r="DP256" s="55"/>
      <c r="DQ256" s="55"/>
      <c r="DR256" s="55"/>
      <c r="DS256" s="55"/>
      <c r="DT256" s="55"/>
      <c r="DU256" s="55"/>
      <c r="DV256" s="55"/>
      <c r="DW256" s="55"/>
      <c r="DX256" s="55"/>
      <c r="DY256" s="55"/>
      <c r="DZ256" s="55"/>
      <c r="EA256" s="55"/>
      <c r="EB256" s="55"/>
      <c r="EC256" s="55"/>
      <c r="ED256" s="55"/>
      <c r="EE256" s="55"/>
      <c r="EF256" s="55"/>
      <c r="EG256" s="55"/>
      <c r="EH256" s="55"/>
      <c r="EI256" s="55"/>
      <c r="EJ256" s="55"/>
      <c r="EK256" s="55"/>
      <c r="EL256" s="55"/>
      <c r="EM256" s="55"/>
      <c r="EN256" s="55"/>
      <c r="EO256" s="55"/>
      <c r="EP256" s="55"/>
      <c r="EQ256" s="55"/>
      <c r="ER256" s="55"/>
      <c r="ES256" s="55"/>
      <c r="ET256" s="55"/>
      <c r="EU256" s="55"/>
      <c r="EV256" s="55"/>
      <c r="EW256" s="55"/>
      <c r="EX256" s="55"/>
      <c r="EY256" s="55"/>
      <c r="EZ256" s="55"/>
      <c r="FA256" s="55"/>
      <c r="FB256" s="55"/>
      <c r="FC256" s="55"/>
      <c r="FD256" s="55"/>
      <c r="FE256" s="55"/>
      <c r="FF256" s="55"/>
      <c r="FG256" s="55"/>
      <c r="FH256" s="55"/>
      <c r="FI256" s="55"/>
      <c r="FJ256" s="55"/>
      <c r="FK256" s="55"/>
      <c r="FL256" s="55"/>
      <c r="FM256" s="55"/>
      <c r="FN256" s="55"/>
      <c r="FO256" s="55"/>
      <c r="FP256" s="55"/>
      <c r="FQ256" s="55"/>
      <c r="FR256" s="55"/>
      <c r="FS256" s="55"/>
      <c r="FT256" s="55"/>
      <c r="FU256" s="55"/>
      <c r="FV256" s="55"/>
      <c r="FW256" s="55"/>
      <c r="FX256" s="55"/>
      <c r="FY256" s="55"/>
      <c r="FZ256" s="55"/>
      <c r="GA256" s="55"/>
      <c r="GB256" s="55"/>
      <c r="GC256" s="55"/>
      <c r="GD256" s="55"/>
      <c r="GE256" s="55"/>
      <c r="GF256" s="55"/>
      <c r="GG256" s="55"/>
      <c r="GH256" s="55"/>
      <c r="GI256" s="55"/>
      <c r="GJ256" s="55"/>
      <c r="GK256" s="55"/>
      <c r="GL256" s="55"/>
      <c r="GM256" s="55"/>
      <c r="GN256" s="55"/>
      <c r="GO256" s="55"/>
      <c r="GP256" s="55"/>
      <c r="GQ256" s="55"/>
      <c r="GR256" s="55"/>
      <c r="GS256" s="55"/>
      <c r="GT256" s="55"/>
      <c r="GU256" s="55"/>
      <c r="GV256" s="55"/>
      <c r="GW256" s="55"/>
      <c r="GX256" s="55"/>
      <c r="GY256" s="55"/>
      <c r="GZ256" s="55"/>
      <c r="HA256" s="55"/>
      <c r="HB256" s="55"/>
      <c r="HC256" s="55"/>
      <c r="HD256" s="55"/>
      <c r="HE256" s="55"/>
      <c r="HF256" s="55"/>
      <c r="HG256" s="55"/>
      <c r="HH256" s="55"/>
      <c r="HI256" s="55"/>
      <c r="HJ256" s="55"/>
      <c r="HK256" s="55"/>
      <c r="HL256" s="55"/>
      <c r="HM256" s="55"/>
      <c r="HN256" s="55"/>
      <c r="HO256" s="55"/>
      <c r="HP256" s="55"/>
      <c r="HQ256" s="55"/>
      <c r="HR256" s="55"/>
      <c r="HS256" s="55"/>
      <c r="HT256" s="55"/>
      <c r="HU256" s="55"/>
      <c r="HV256" s="55"/>
      <c r="HW256" s="55"/>
      <c r="HX256" s="55"/>
      <c r="HY256" s="55"/>
      <c r="HZ256" s="55"/>
      <c r="IA256" s="55"/>
      <c r="IB256" s="55"/>
      <c r="IC256" s="55"/>
      <c r="ID256" s="55"/>
      <c r="IE256" s="55"/>
      <c r="IF256" s="55"/>
      <c r="IG256" s="55"/>
      <c r="IH256" s="55"/>
      <c r="II256" s="55"/>
      <c r="IJ256" s="55"/>
      <c r="IK256" s="55"/>
      <c r="IL256" s="55"/>
      <c r="IM256" s="55"/>
      <c r="IN256" s="55"/>
      <c r="IO256" s="55"/>
      <c r="IP256" s="55"/>
      <c r="IQ256" s="55"/>
      <c r="IR256" s="55"/>
      <c r="IS256" s="55"/>
      <c r="IT256" s="55"/>
      <c r="IU256" s="55"/>
      <c r="IV256" s="55"/>
      <c r="IW256" s="55"/>
      <c r="IX256" s="55"/>
      <c r="IY256" s="55"/>
      <c r="IZ256" s="55"/>
      <c r="JA256" s="55"/>
      <c r="JB256" s="55"/>
    </row>
    <row r="257" spans="25:262" x14ac:dyDescent="0.25"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5"/>
      <c r="DG257" s="55"/>
      <c r="DH257" s="55"/>
      <c r="DI257" s="55"/>
      <c r="DJ257" s="55"/>
      <c r="DK257" s="55"/>
      <c r="DL257" s="55"/>
      <c r="DM257" s="55"/>
      <c r="DN257" s="55"/>
      <c r="DO257" s="55"/>
      <c r="DP257" s="55"/>
      <c r="DQ257" s="55"/>
      <c r="DR257" s="55"/>
      <c r="DS257" s="55"/>
      <c r="DT257" s="55"/>
      <c r="DU257" s="55"/>
      <c r="DV257" s="55"/>
      <c r="DW257" s="55"/>
      <c r="DX257" s="55"/>
      <c r="DY257" s="55"/>
      <c r="DZ257" s="55"/>
      <c r="EA257" s="55"/>
      <c r="EB257" s="55"/>
      <c r="EC257" s="55"/>
      <c r="ED257" s="55"/>
      <c r="EE257" s="55"/>
      <c r="EF257" s="55"/>
      <c r="EG257" s="55"/>
      <c r="EH257" s="55"/>
      <c r="EI257" s="55"/>
      <c r="EJ257" s="55"/>
      <c r="EK257" s="55"/>
      <c r="EL257" s="55"/>
      <c r="EM257" s="55"/>
      <c r="EN257" s="55"/>
      <c r="EO257" s="55"/>
      <c r="EP257" s="55"/>
      <c r="EQ257" s="55"/>
      <c r="ER257" s="55"/>
      <c r="ES257" s="55"/>
      <c r="ET257" s="55"/>
      <c r="EU257" s="55"/>
      <c r="EV257" s="55"/>
      <c r="EW257" s="55"/>
      <c r="EX257" s="55"/>
      <c r="EY257" s="55"/>
      <c r="EZ257" s="55"/>
      <c r="FA257" s="55"/>
      <c r="FB257" s="55"/>
      <c r="FC257" s="55"/>
      <c r="FD257" s="55"/>
      <c r="FE257" s="55"/>
      <c r="FF257" s="55"/>
      <c r="FG257" s="55"/>
      <c r="FH257" s="55"/>
      <c r="FI257" s="55"/>
      <c r="FJ257" s="55"/>
      <c r="FK257" s="55"/>
      <c r="FL257" s="55"/>
      <c r="FM257" s="55"/>
      <c r="FN257" s="55"/>
      <c r="FO257" s="55"/>
      <c r="FP257" s="55"/>
      <c r="FQ257" s="55"/>
      <c r="FR257" s="55"/>
      <c r="FS257" s="55"/>
      <c r="FT257" s="55"/>
      <c r="FU257" s="55"/>
      <c r="FV257" s="55"/>
      <c r="FW257" s="55"/>
      <c r="FX257" s="55"/>
      <c r="FY257" s="55"/>
      <c r="FZ257" s="55"/>
      <c r="GA257" s="55"/>
      <c r="GB257" s="55"/>
      <c r="GC257" s="55"/>
      <c r="GD257" s="55"/>
      <c r="GE257" s="55"/>
      <c r="GF257" s="55"/>
      <c r="GG257" s="55"/>
      <c r="GH257" s="55"/>
      <c r="GI257" s="55"/>
      <c r="GJ257" s="55"/>
      <c r="GK257" s="55"/>
      <c r="GL257" s="55"/>
      <c r="GM257" s="55"/>
      <c r="GN257" s="55"/>
      <c r="GO257" s="55"/>
      <c r="GP257" s="55"/>
      <c r="GQ257" s="55"/>
      <c r="GR257" s="55"/>
      <c r="GS257" s="55"/>
      <c r="GT257" s="55"/>
      <c r="GU257" s="55"/>
      <c r="GV257" s="55"/>
      <c r="GW257" s="55"/>
      <c r="GX257" s="55"/>
      <c r="GY257" s="55"/>
      <c r="GZ257" s="55"/>
      <c r="HA257" s="55"/>
      <c r="HB257" s="55"/>
      <c r="HC257" s="55"/>
      <c r="HD257" s="55"/>
      <c r="HE257" s="55"/>
      <c r="HF257" s="55"/>
      <c r="HG257" s="55"/>
      <c r="HH257" s="55"/>
      <c r="HI257" s="55"/>
      <c r="HJ257" s="55"/>
      <c r="HK257" s="55"/>
      <c r="HL257" s="55"/>
      <c r="HM257" s="55"/>
      <c r="HN257" s="55"/>
      <c r="HO257" s="55"/>
      <c r="HP257" s="55"/>
      <c r="HQ257" s="55"/>
      <c r="HR257" s="55"/>
      <c r="HS257" s="55"/>
      <c r="HT257" s="55"/>
      <c r="HU257" s="55"/>
      <c r="HV257" s="55"/>
      <c r="HW257" s="55"/>
      <c r="HX257" s="55"/>
      <c r="HY257" s="55"/>
      <c r="HZ257" s="55"/>
      <c r="IA257" s="55"/>
      <c r="IB257" s="55"/>
      <c r="IC257" s="55"/>
      <c r="ID257" s="55"/>
      <c r="IE257" s="55"/>
      <c r="IF257" s="55"/>
      <c r="IG257" s="55"/>
      <c r="IH257" s="55"/>
      <c r="II257" s="55"/>
      <c r="IJ257" s="55"/>
      <c r="IK257" s="55"/>
      <c r="IL257" s="55"/>
      <c r="IM257" s="55"/>
      <c r="IN257" s="55"/>
      <c r="IO257" s="55"/>
      <c r="IP257" s="55"/>
      <c r="IQ257" s="55"/>
      <c r="IR257" s="55"/>
      <c r="IS257" s="55"/>
      <c r="IT257" s="55"/>
      <c r="IU257" s="55"/>
      <c r="IV257" s="55"/>
      <c r="IW257" s="55"/>
      <c r="IX257" s="55"/>
      <c r="IY257" s="55"/>
      <c r="IZ257" s="55"/>
      <c r="JA257" s="55"/>
      <c r="JB257" s="55"/>
    </row>
    <row r="258" spans="25:262" x14ac:dyDescent="0.25"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5"/>
      <c r="CT258" s="55"/>
      <c r="CU258" s="55"/>
      <c r="CV258" s="55"/>
      <c r="CW258" s="55"/>
      <c r="CX258" s="55"/>
      <c r="CY258" s="55"/>
      <c r="CZ258" s="55"/>
      <c r="DA258" s="55"/>
      <c r="DB258" s="55"/>
      <c r="DC258" s="55"/>
      <c r="DD258" s="55"/>
      <c r="DE258" s="55"/>
      <c r="DF258" s="55"/>
      <c r="DG258" s="55"/>
      <c r="DH258" s="55"/>
      <c r="DI258" s="55"/>
      <c r="DJ258" s="55"/>
      <c r="DK258" s="55"/>
      <c r="DL258" s="55"/>
      <c r="DM258" s="55"/>
      <c r="DN258" s="55"/>
      <c r="DO258" s="55"/>
      <c r="DP258" s="55"/>
      <c r="DQ258" s="55"/>
      <c r="DR258" s="55"/>
      <c r="DS258" s="55"/>
      <c r="DT258" s="55"/>
      <c r="DU258" s="55"/>
      <c r="DV258" s="55"/>
      <c r="DW258" s="55"/>
      <c r="DX258" s="55"/>
      <c r="DY258" s="55"/>
      <c r="DZ258" s="55"/>
      <c r="EA258" s="55"/>
      <c r="EB258" s="55"/>
      <c r="EC258" s="55"/>
      <c r="ED258" s="55"/>
      <c r="EE258" s="55"/>
      <c r="EF258" s="55"/>
      <c r="EG258" s="55"/>
      <c r="EH258" s="55"/>
      <c r="EI258" s="55"/>
      <c r="EJ258" s="55"/>
      <c r="EK258" s="55"/>
      <c r="EL258" s="55"/>
      <c r="EM258" s="55"/>
      <c r="EN258" s="55"/>
      <c r="EO258" s="55"/>
      <c r="EP258" s="55"/>
      <c r="EQ258" s="55"/>
      <c r="ER258" s="55"/>
      <c r="ES258" s="55"/>
      <c r="ET258" s="55"/>
      <c r="EU258" s="55"/>
      <c r="EV258" s="55"/>
      <c r="EW258" s="55"/>
      <c r="EX258" s="55"/>
      <c r="EY258" s="55"/>
      <c r="EZ258" s="55"/>
      <c r="FA258" s="55"/>
      <c r="FB258" s="55"/>
      <c r="FC258" s="55"/>
      <c r="FD258" s="55"/>
      <c r="FE258" s="55"/>
      <c r="FF258" s="55"/>
      <c r="FG258" s="55"/>
      <c r="FH258" s="55"/>
      <c r="FI258" s="55"/>
      <c r="FJ258" s="55"/>
      <c r="FK258" s="55"/>
      <c r="FL258" s="55"/>
      <c r="FM258" s="55"/>
      <c r="FN258" s="55"/>
      <c r="FO258" s="55"/>
      <c r="FP258" s="55"/>
      <c r="FQ258" s="55"/>
      <c r="FR258" s="55"/>
      <c r="FS258" s="55"/>
      <c r="FT258" s="55"/>
      <c r="FU258" s="55"/>
      <c r="FV258" s="55"/>
      <c r="FW258" s="55"/>
      <c r="FX258" s="55"/>
      <c r="FY258" s="55"/>
      <c r="FZ258" s="55"/>
      <c r="GA258" s="55"/>
      <c r="GB258" s="55"/>
      <c r="GC258" s="55"/>
      <c r="GD258" s="55"/>
      <c r="GE258" s="55"/>
      <c r="GF258" s="55"/>
      <c r="GG258" s="55"/>
      <c r="GH258" s="55"/>
      <c r="GI258" s="55"/>
      <c r="GJ258" s="55"/>
      <c r="GK258" s="55"/>
      <c r="GL258" s="55"/>
      <c r="GM258" s="55"/>
      <c r="GN258" s="55"/>
      <c r="GO258" s="55"/>
      <c r="GP258" s="55"/>
      <c r="GQ258" s="55"/>
      <c r="GR258" s="55"/>
      <c r="GS258" s="55"/>
      <c r="GT258" s="55"/>
      <c r="GU258" s="55"/>
      <c r="GV258" s="55"/>
      <c r="GW258" s="55"/>
      <c r="GX258" s="55"/>
      <c r="GY258" s="55"/>
      <c r="GZ258" s="55"/>
      <c r="HA258" s="55"/>
      <c r="HB258" s="55"/>
      <c r="HC258" s="55"/>
      <c r="HD258" s="55"/>
      <c r="HE258" s="55"/>
      <c r="HF258" s="55"/>
      <c r="HG258" s="55"/>
      <c r="HH258" s="55"/>
      <c r="HI258" s="55"/>
      <c r="HJ258" s="55"/>
      <c r="HK258" s="55"/>
      <c r="HL258" s="55"/>
      <c r="HM258" s="55"/>
      <c r="HN258" s="55"/>
      <c r="HO258" s="55"/>
      <c r="HP258" s="55"/>
      <c r="HQ258" s="55"/>
      <c r="HR258" s="55"/>
      <c r="HS258" s="55"/>
      <c r="HT258" s="55"/>
      <c r="HU258" s="55"/>
      <c r="HV258" s="55"/>
      <c r="HW258" s="55"/>
      <c r="HX258" s="55"/>
      <c r="HY258" s="55"/>
      <c r="HZ258" s="55"/>
      <c r="IA258" s="55"/>
      <c r="IB258" s="55"/>
      <c r="IC258" s="55"/>
      <c r="ID258" s="55"/>
      <c r="IE258" s="55"/>
      <c r="IF258" s="55"/>
      <c r="IG258" s="55"/>
      <c r="IH258" s="55"/>
      <c r="II258" s="55"/>
      <c r="IJ258" s="55"/>
      <c r="IK258" s="55"/>
      <c r="IL258" s="55"/>
      <c r="IM258" s="55"/>
      <c r="IN258" s="55"/>
      <c r="IO258" s="55"/>
      <c r="IP258" s="55"/>
      <c r="IQ258" s="55"/>
      <c r="IR258" s="55"/>
      <c r="IS258" s="55"/>
      <c r="IT258" s="55"/>
      <c r="IU258" s="55"/>
      <c r="IV258" s="55"/>
      <c r="IW258" s="55"/>
      <c r="IX258" s="55"/>
      <c r="IY258" s="55"/>
      <c r="IZ258" s="55"/>
      <c r="JA258" s="55"/>
      <c r="JB258" s="55"/>
    </row>
    <row r="259" spans="25:262" x14ac:dyDescent="0.25"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55"/>
      <c r="CN259" s="55"/>
      <c r="CO259" s="55"/>
      <c r="CP259" s="55"/>
      <c r="CQ259" s="55"/>
      <c r="CR259" s="55"/>
      <c r="CS259" s="55"/>
      <c r="CT259" s="55"/>
      <c r="CU259" s="55"/>
      <c r="CV259" s="55"/>
      <c r="CW259" s="55"/>
      <c r="CX259" s="55"/>
      <c r="CY259" s="55"/>
      <c r="CZ259" s="55"/>
      <c r="DA259" s="55"/>
      <c r="DB259" s="55"/>
      <c r="DC259" s="55"/>
      <c r="DD259" s="55"/>
      <c r="DE259" s="55"/>
      <c r="DF259" s="55"/>
      <c r="DG259" s="55"/>
      <c r="DH259" s="55"/>
      <c r="DI259" s="55"/>
      <c r="DJ259" s="55"/>
      <c r="DK259" s="55"/>
      <c r="DL259" s="55"/>
      <c r="DM259" s="55"/>
      <c r="DN259" s="55"/>
      <c r="DO259" s="55"/>
      <c r="DP259" s="55"/>
      <c r="DQ259" s="55"/>
      <c r="DR259" s="55"/>
      <c r="DS259" s="55"/>
      <c r="DT259" s="55"/>
      <c r="DU259" s="55"/>
      <c r="DV259" s="55"/>
      <c r="DW259" s="55"/>
      <c r="DX259" s="55"/>
      <c r="DY259" s="55"/>
      <c r="DZ259" s="55"/>
      <c r="EA259" s="55"/>
      <c r="EB259" s="55"/>
      <c r="EC259" s="55"/>
      <c r="ED259" s="55"/>
      <c r="EE259" s="55"/>
      <c r="EF259" s="55"/>
      <c r="EG259" s="55"/>
      <c r="EH259" s="55"/>
      <c r="EI259" s="55"/>
      <c r="EJ259" s="55"/>
      <c r="EK259" s="55"/>
      <c r="EL259" s="55"/>
      <c r="EM259" s="55"/>
      <c r="EN259" s="55"/>
      <c r="EO259" s="55"/>
      <c r="EP259" s="55"/>
      <c r="EQ259" s="55"/>
      <c r="ER259" s="55"/>
      <c r="ES259" s="55"/>
      <c r="ET259" s="55"/>
      <c r="EU259" s="55"/>
      <c r="EV259" s="55"/>
      <c r="EW259" s="55"/>
      <c r="EX259" s="55"/>
      <c r="EY259" s="55"/>
      <c r="EZ259" s="55"/>
      <c r="FA259" s="55"/>
      <c r="FB259" s="55"/>
      <c r="FC259" s="55"/>
      <c r="FD259" s="55"/>
      <c r="FE259" s="55"/>
      <c r="FF259" s="55"/>
      <c r="FG259" s="55"/>
      <c r="FH259" s="55"/>
      <c r="FI259" s="55"/>
      <c r="FJ259" s="55"/>
      <c r="FK259" s="55"/>
      <c r="FL259" s="55"/>
      <c r="FM259" s="55"/>
      <c r="FN259" s="55"/>
      <c r="FO259" s="55"/>
      <c r="FP259" s="55"/>
      <c r="FQ259" s="55"/>
      <c r="FR259" s="55"/>
      <c r="FS259" s="55"/>
      <c r="FT259" s="55"/>
      <c r="FU259" s="55"/>
      <c r="FV259" s="55"/>
      <c r="FW259" s="55"/>
      <c r="FX259" s="55"/>
      <c r="FY259" s="55"/>
      <c r="FZ259" s="55"/>
      <c r="GA259" s="55"/>
      <c r="GB259" s="55"/>
      <c r="GC259" s="55"/>
      <c r="GD259" s="55"/>
      <c r="GE259" s="55"/>
      <c r="GF259" s="55"/>
      <c r="GG259" s="55"/>
      <c r="GH259" s="55"/>
      <c r="GI259" s="55"/>
      <c r="GJ259" s="55"/>
      <c r="GK259" s="55"/>
      <c r="GL259" s="55"/>
      <c r="GM259" s="55"/>
      <c r="GN259" s="55"/>
      <c r="GO259" s="55"/>
      <c r="GP259" s="55"/>
      <c r="GQ259" s="55"/>
      <c r="GR259" s="55"/>
      <c r="GS259" s="55"/>
      <c r="GT259" s="55"/>
      <c r="GU259" s="55"/>
      <c r="GV259" s="55"/>
      <c r="GW259" s="55"/>
      <c r="GX259" s="55"/>
      <c r="GY259" s="55"/>
      <c r="GZ259" s="55"/>
      <c r="HA259" s="55"/>
      <c r="HB259" s="55"/>
      <c r="HC259" s="55"/>
      <c r="HD259" s="55"/>
      <c r="HE259" s="55"/>
      <c r="HF259" s="55"/>
      <c r="HG259" s="55"/>
      <c r="HH259" s="55"/>
      <c r="HI259" s="55"/>
      <c r="HJ259" s="55"/>
      <c r="HK259" s="55"/>
      <c r="HL259" s="55"/>
      <c r="HM259" s="55"/>
      <c r="HN259" s="55"/>
      <c r="HO259" s="55"/>
      <c r="HP259" s="55"/>
      <c r="HQ259" s="55"/>
      <c r="HR259" s="55"/>
      <c r="HS259" s="55"/>
      <c r="HT259" s="55"/>
      <c r="HU259" s="55"/>
      <c r="HV259" s="55"/>
      <c r="HW259" s="55"/>
      <c r="HX259" s="55"/>
      <c r="HY259" s="55"/>
      <c r="HZ259" s="55"/>
      <c r="IA259" s="55"/>
      <c r="IB259" s="55"/>
      <c r="IC259" s="55"/>
      <c r="ID259" s="55"/>
      <c r="IE259" s="55"/>
      <c r="IF259" s="55"/>
      <c r="IG259" s="55"/>
      <c r="IH259" s="55"/>
      <c r="II259" s="55"/>
      <c r="IJ259" s="55"/>
      <c r="IK259" s="55"/>
      <c r="IL259" s="55"/>
      <c r="IM259" s="55"/>
      <c r="IN259" s="55"/>
      <c r="IO259" s="55"/>
      <c r="IP259" s="55"/>
      <c r="IQ259" s="55"/>
      <c r="IR259" s="55"/>
      <c r="IS259" s="55"/>
      <c r="IT259" s="55"/>
      <c r="IU259" s="55"/>
      <c r="IV259" s="55"/>
      <c r="IW259" s="55"/>
      <c r="IX259" s="55"/>
      <c r="IY259" s="55"/>
      <c r="IZ259" s="55"/>
      <c r="JA259" s="55"/>
      <c r="JB259" s="55"/>
    </row>
    <row r="260" spans="25:262" x14ac:dyDescent="0.25"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5"/>
      <c r="CT260" s="55"/>
      <c r="CU260" s="55"/>
      <c r="CV260" s="55"/>
      <c r="CW260" s="55"/>
      <c r="CX260" s="55"/>
      <c r="CY260" s="55"/>
      <c r="CZ260" s="55"/>
      <c r="DA260" s="55"/>
      <c r="DB260" s="55"/>
      <c r="DC260" s="55"/>
      <c r="DD260" s="55"/>
      <c r="DE260" s="55"/>
      <c r="DF260" s="55"/>
      <c r="DG260" s="55"/>
      <c r="DH260" s="55"/>
      <c r="DI260" s="55"/>
      <c r="DJ260" s="55"/>
      <c r="DK260" s="55"/>
      <c r="DL260" s="55"/>
      <c r="DM260" s="55"/>
      <c r="DN260" s="55"/>
      <c r="DO260" s="55"/>
      <c r="DP260" s="55"/>
      <c r="DQ260" s="55"/>
      <c r="DR260" s="55"/>
      <c r="DS260" s="55"/>
      <c r="DT260" s="55"/>
      <c r="DU260" s="55"/>
      <c r="DV260" s="55"/>
      <c r="DW260" s="55"/>
      <c r="DX260" s="55"/>
      <c r="DY260" s="55"/>
      <c r="DZ260" s="55"/>
      <c r="EA260" s="55"/>
      <c r="EB260" s="55"/>
      <c r="EC260" s="55"/>
      <c r="ED260" s="55"/>
      <c r="EE260" s="55"/>
      <c r="EF260" s="55"/>
      <c r="EG260" s="55"/>
      <c r="EH260" s="55"/>
      <c r="EI260" s="55"/>
      <c r="EJ260" s="55"/>
      <c r="EK260" s="55"/>
      <c r="EL260" s="55"/>
      <c r="EM260" s="55"/>
      <c r="EN260" s="55"/>
      <c r="EO260" s="55"/>
      <c r="EP260" s="55"/>
      <c r="EQ260" s="55"/>
      <c r="ER260" s="55"/>
      <c r="ES260" s="55"/>
      <c r="ET260" s="55"/>
      <c r="EU260" s="55"/>
      <c r="EV260" s="55"/>
      <c r="EW260" s="55"/>
      <c r="EX260" s="55"/>
      <c r="EY260" s="55"/>
      <c r="EZ260" s="55"/>
      <c r="FA260" s="55"/>
      <c r="FB260" s="55"/>
      <c r="FC260" s="55"/>
      <c r="FD260" s="55"/>
      <c r="FE260" s="55"/>
      <c r="FF260" s="55"/>
      <c r="FG260" s="55"/>
      <c r="FH260" s="55"/>
      <c r="FI260" s="55"/>
      <c r="FJ260" s="55"/>
      <c r="FK260" s="55"/>
      <c r="FL260" s="55"/>
      <c r="FM260" s="55"/>
      <c r="FN260" s="55"/>
      <c r="FO260" s="55"/>
      <c r="FP260" s="55"/>
      <c r="FQ260" s="55"/>
      <c r="FR260" s="55"/>
      <c r="FS260" s="55"/>
      <c r="FT260" s="55"/>
      <c r="FU260" s="55"/>
      <c r="FV260" s="55"/>
      <c r="FW260" s="55"/>
      <c r="FX260" s="55"/>
      <c r="FY260" s="55"/>
      <c r="FZ260" s="55"/>
      <c r="GA260" s="55"/>
      <c r="GB260" s="55"/>
      <c r="GC260" s="55"/>
      <c r="GD260" s="55"/>
      <c r="GE260" s="55"/>
      <c r="GF260" s="55"/>
      <c r="GG260" s="55"/>
      <c r="GH260" s="55"/>
      <c r="GI260" s="55"/>
      <c r="GJ260" s="55"/>
      <c r="GK260" s="55"/>
      <c r="GL260" s="55"/>
      <c r="GM260" s="55"/>
      <c r="GN260" s="55"/>
      <c r="GO260" s="55"/>
      <c r="GP260" s="55"/>
      <c r="GQ260" s="55"/>
      <c r="GR260" s="55"/>
      <c r="GS260" s="55"/>
      <c r="GT260" s="55"/>
      <c r="GU260" s="55"/>
      <c r="GV260" s="55"/>
      <c r="GW260" s="55"/>
      <c r="GX260" s="55"/>
      <c r="GY260" s="55"/>
      <c r="GZ260" s="55"/>
      <c r="HA260" s="55"/>
      <c r="HB260" s="55"/>
      <c r="HC260" s="55"/>
      <c r="HD260" s="55"/>
      <c r="HE260" s="55"/>
      <c r="HF260" s="55"/>
      <c r="HG260" s="55"/>
      <c r="HH260" s="55"/>
      <c r="HI260" s="55"/>
      <c r="HJ260" s="55"/>
      <c r="HK260" s="55"/>
      <c r="HL260" s="55"/>
      <c r="HM260" s="55"/>
      <c r="HN260" s="55"/>
      <c r="HO260" s="55"/>
      <c r="HP260" s="55"/>
      <c r="HQ260" s="55"/>
      <c r="HR260" s="55"/>
      <c r="HS260" s="55"/>
      <c r="HT260" s="55"/>
      <c r="HU260" s="55"/>
      <c r="HV260" s="55"/>
      <c r="HW260" s="55"/>
      <c r="HX260" s="55"/>
      <c r="HY260" s="55"/>
      <c r="HZ260" s="55"/>
      <c r="IA260" s="55"/>
      <c r="IB260" s="55"/>
      <c r="IC260" s="55"/>
      <c r="ID260" s="55"/>
      <c r="IE260" s="55"/>
      <c r="IF260" s="55"/>
      <c r="IG260" s="55"/>
      <c r="IH260" s="55"/>
      <c r="II260" s="55"/>
      <c r="IJ260" s="55"/>
      <c r="IK260" s="55"/>
      <c r="IL260" s="55"/>
      <c r="IM260" s="55"/>
      <c r="IN260" s="55"/>
      <c r="IO260" s="55"/>
      <c r="IP260" s="55"/>
      <c r="IQ260" s="55"/>
      <c r="IR260" s="55"/>
      <c r="IS260" s="55"/>
      <c r="IT260" s="55"/>
      <c r="IU260" s="55"/>
      <c r="IV260" s="55"/>
      <c r="IW260" s="55"/>
      <c r="IX260" s="55"/>
      <c r="IY260" s="55"/>
      <c r="IZ260" s="55"/>
      <c r="JA260" s="55"/>
      <c r="JB260" s="55"/>
    </row>
    <row r="261" spans="25:262" x14ac:dyDescent="0.25"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55"/>
      <c r="CN261" s="55"/>
      <c r="CO261" s="55"/>
      <c r="CP261" s="55"/>
      <c r="CQ261" s="55"/>
      <c r="CR261" s="55"/>
      <c r="CS261" s="55"/>
      <c r="CT261" s="55"/>
      <c r="CU261" s="55"/>
      <c r="CV261" s="55"/>
      <c r="CW261" s="55"/>
      <c r="CX261" s="55"/>
      <c r="CY261" s="55"/>
      <c r="CZ261" s="55"/>
      <c r="DA261" s="55"/>
      <c r="DB261" s="55"/>
      <c r="DC261" s="55"/>
      <c r="DD261" s="55"/>
      <c r="DE261" s="55"/>
      <c r="DF261" s="55"/>
      <c r="DG261" s="55"/>
      <c r="DH261" s="55"/>
      <c r="DI261" s="55"/>
      <c r="DJ261" s="55"/>
      <c r="DK261" s="55"/>
      <c r="DL261" s="55"/>
      <c r="DM261" s="55"/>
      <c r="DN261" s="55"/>
      <c r="DO261" s="55"/>
      <c r="DP261" s="55"/>
      <c r="DQ261" s="55"/>
      <c r="DR261" s="55"/>
      <c r="DS261" s="55"/>
      <c r="DT261" s="55"/>
      <c r="DU261" s="55"/>
      <c r="DV261" s="55"/>
      <c r="DW261" s="55"/>
      <c r="DX261" s="55"/>
      <c r="DY261" s="55"/>
      <c r="DZ261" s="55"/>
      <c r="EA261" s="55"/>
      <c r="EB261" s="55"/>
      <c r="EC261" s="55"/>
      <c r="ED261" s="55"/>
      <c r="EE261" s="55"/>
      <c r="EF261" s="55"/>
      <c r="EG261" s="55"/>
      <c r="EH261" s="55"/>
      <c r="EI261" s="55"/>
      <c r="EJ261" s="55"/>
      <c r="EK261" s="55"/>
      <c r="EL261" s="55"/>
      <c r="EM261" s="55"/>
      <c r="EN261" s="55"/>
      <c r="EO261" s="55"/>
      <c r="EP261" s="55"/>
      <c r="EQ261" s="55"/>
      <c r="ER261" s="55"/>
      <c r="ES261" s="55"/>
      <c r="ET261" s="55"/>
      <c r="EU261" s="55"/>
      <c r="EV261" s="55"/>
      <c r="EW261" s="55"/>
      <c r="EX261" s="55"/>
      <c r="EY261" s="55"/>
      <c r="EZ261" s="55"/>
      <c r="FA261" s="55"/>
      <c r="FB261" s="55"/>
      <c r="FC261" s="55"/>
      <c r="FD261" s="55"/>
      <c r="FE261" s="55"/>
      <c r="FF261" s="55"/>
      <c r="FG261" s="55"/>
      <c r="FH261" s="55"/>
      <c r="FI261" s="55"/>
      <c r="FJ261" s="55"/>
      <c r="FK261" s="55"/>
      <c r="FL261" s="55"/>
      <c r="FM261" s="55"/>
      <c r="FN261" s="55"/>
      <c r="FO261" s="55"/>
      <c r="FP261" s="55"/>
      <c r="FQ261" s="55"/>
      <c r="FR261" s="55"/>
      <c r="FS261" s="55"/>
      <c r="FT261" s="55"/>
      <c r="FU261" s="55"/>
      <c r="FV261" s="55"/>
      <c r="FW261" s="55"/>
      <c r="FX261" s="55"/>
      <c r="FY261" s="55"/>
      <c r="FZ261" s="55"/>
      <c r="GA261" s="55"/>
      <c r="GB261" s="55"/>
      <c r="GC261" s="55"/>
      <c r="GD261" s="55"/>
      <c r="GE261" s="55"/>
      <c r="GF261" s="55"/>
      <c r="GG261" s="55"/>
      <c r="GH261" s="55"/>
      <c r="GI261" s="55"/>
      <c r="GJ261" s="55"/>
      <c r="GK261" s="55"/>
      <c r="GL261" s="55"/>
      <c r="GM261" s="55"/>
      <c r="GN261" s="55"/>
      <c r="GO261" s="55"/>
      <c r="GP261" s="55"/>
      <c r="GQ261" s="55"/>
      <c r="GR261" s="55"/>
      <c r="GS261" s="55"/>
      <c r="GT261" s="55"/>
      <c r="GU261" s="55"/>
      <c r="GV261" s="55"/>
      <c r="GW261" s="55"/>
      <c r="GX261" s="55"/>
      <c r="GY261" s="55"/>
      <c r="GZ261" s="55"/>
      <c r="HA261" s="55"/>
      <c r="HB261" s="55"/>
      <c r="HC261" s="55"/>
      <c r="HD261" s="55"/>
      <c r="HE261" s="55"/>
      <c r="HF261" s="55"/>
      <c r="HG261" s="55"/>
      <c r="HH261" s="55"/>
      <c r="HI261" s="55"/>
      <c r="HJ261" s="55"/>
      <c r="HK261" s="55"/>
      <c r="HL261" s="55"/>
      <c r="HM261" s="55"/>
      <c r="HN261" s="55"/>
      <c r="HO261" s="55"/>
      <c r="HP261" s="55"/>
      <c r="HQ261" s="55"/>
      <c r="HR261" s="55"/>
      <c r="HS261" s="55"/>
      <c r="HT261" s="55"/>
      <c r="HU261" s="55"/>
      <c r="HV261" s="55"/>
      <c r="HW261" s="55"/>
      <c r="HX261" s="55"/>
      <c r="HY261" s="55"/>
      <c r="HZ261" s="55"/>
      <c r="IA261" s="55"/>
      <c r="IB261" s="55"/>
      <c r="IC261" s="55"/>
      <c r="ID261" s="55"/>
      <c r="IE261" s="55"/>
      <c r="IF261" s="55"/>
      <c r="IG261" s="55"/>
      <c r="IH261" s="55"/>
      <c r="II261" s="55"/>
      <c r="IJ261" s="55"/>
      <c r="IK261" s="55"/>
      <c r="IL261" s="55"/>
      <c r="IM261" s="55"/>
      <c r="IN261" s="55"/>
      <c r="IO261" s="55"/>
      <c r="IP261" s="55"/>
      <c r="IQ261" s="55"/>
      <c r="IR261" s="55"/>
      <c r="IS261" s="55"/>
      <c r="IT261" s="55"/>
      <c r="IU261" s="55"/>
      <c r="IV261" s="55"/>
      <c r="IW261" s="55"/>
      <c r="IX261" s="55"/>
      <c r="IY261" s="55"/>
      <c r="IZ261" s="55"/>
      <c r="JA261" s="55"/>
      <c r="JB261" s="55"/>
    </row>
    <row r="262" spans="25:262" x14ac:dyDescent="0.25"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5"/>
      <c r="CT262" s="55"/>
      <c r="CU262" s="55"/>
      <c r="CV262" s="55"/>
      <c r="CW262" s="55"/>
      <c r="CX262" s="55"/>
      <c r="CY262" s="55"/>
      <c r="CZ262" s="55"/>
      <c r="DA262" s="55"/>
      <c r="DB262" s="55"/>
      <c r="DC262" s="55"/>
      <c r="DD262" s="55"/>
      <c r="DE262" s="55"/>
      <c r="DF262" s="55"/>
      <c r="DG262" s="55"/>
      <c r="DH262" s="55"/>
      <c r="DI262" s="55"/>
      <c r="DJ262" s="55"/>
      <c r="DK262" s="55"/>
      <c r="DL262" s="55"/>
      <c r="DM262" s="55"/>
      <c r="DN262" s="55"/>
      <c r="DO262" s="55"/>
      <c r="DP262" s="55"/>
      <c r="DQ262" s="55"/>
      <c r="DR262" s="55"/>
      <c r="DS262" s="55"/>
      <c r="DT262" s="55"/>
      <c r="DU262" s="55"/>
      <c r="DV262" s="55"/>
      <c r="DW262" s="55"/>
      <c r="DX262" s="55"/>
      <c r="DY262" s="55"/>
      <c r="DZ262" s="55"/>
      <c r="EA262" s="55"/>
      <c r="EB262" s="55"/>
      <c r="EC262" s="55"/>
      <c r="ED262" s="55"/>
      <c r="EE262" s="55"/>
      <c r="EF262" s="55"/>
      <c r="EG262" s="55"/>
      <c r="EH262" s="55"/>
      <c r="EI262" s="55"/>
      <c r="EJ262" s="55"/>
      <c r="EK262" s="55"/>
      <c r="EL262" s="55"/>
      <c r="EM262" s="55"/>
      <c r="EN262" s="55"/>
      <c r="EO262" s="55"/>
      <c r="EP262" s="55"/>
      <c r="EQ262" s="55"/>
      <c r="ER262" s="55"/>
      <c r="ES262" s="55"/>
      <c r="ET262" s="55"/>
      <c r="EU262" s="55"/>
      <c r="EV262" s="55"/>
      <c r="EW262" s="55"/>
      <c r="EX262" s="55"/>
      <c r="EY262" s="55"/>
      <c r="EZ262" s="55"/>
      <c r="FA262" s="55"/>
      <c r="FB262" s="55"/>
      <c r="FC262" s="55"/>
      <c r="FD262" s="55"/>
      <c r="FE262" s="55"/>
      <c r="FF262" s="55"/>
      <c r="FG262" s="55"/>
      <c r="FH262" s="55"/>
      <c r="FI262" s="55"/>
      <c r="FJ262" s="55"/>
      <c r="FK262" s="55"/>
      <c r="FL262" s="55"/>
      <c r="FM262" s="55"/>
      <c r="FN262" s="55"/>
      <c r="FO262" s="55"/>
      <c r="FP262" s="55"/>
      <c r="FQ262" s="55"/>
      <c r="FR262" s="55"/>
      <c r="FS262" s="55"/>
      <c r="FT262" s="55"/>
      <c r="FU262" s="55"/>
      <c r="FV262" s="55"/>
      <c r="FW262" s="55"/>
      <c r="FX262" s="55"/>
      <c r="FY262" s="55"/>
      <c r="FZ262" s="55"/>
      <c r="GA262" s="55"/>
      <c r="GB262" s="55"/>
      <c r="GC262" s="55"/>
      <c r="GD262" s="55"/>
      <c r="GE262" s="55"/>
      <c r="GF262" s="55"/>
      <c r="GG262" s="55"/>
      <c r="GH262" s="55"/>
      <c r="GI262" s="55"/>
      <c r="GJ262" s="55"/>
      <c r="GK262" s="55"/>
      <c r="GL262" s="55"/>
      <c r="GM262" s="55"/>
      <c r="GN262" s="55"/>
      <c r="GO262" s="55"/>
      <c r="GP262" s="55"/>
      <c r="GQ262" s="55"/>
      <c r="GR262" s="55"/>
      <c r="GS262" s="55"/>
      <c r="GT262" s="55"/>
      <c r="GU262" s="55"/>
      <c r="GV262" s="55"/>
      <c r="GW262" s="55"/>
      <c r="GX262" s="55"/>
      <c r="GY262" s="55"/>
      <c r="GZ262" s="55"/>
      <c r="HA262" s="55"/>
      <c r="HB262" s="55"/>
      <c r="HC262" s="55"/>
      <c r="HD262" s="55"/>
      <c r="HE262" s="55"/>
      <c r="HF262" s="55"/>
      <c r="HG262" s="55"/>
      <c r="HH262" s="55"/>
      <c r="HI262" s="55"/>
      <c r="HJ262" s="55"/>
      <c r="HK262" s="55"/>
      <c r="HL262" s="55"/>
      <c r="HM262" s="55"/>
      <c r="HN262" s="55"/>
      <c r="HO262" s="55"/>
      <c r="HP262" s="55"/>
      <c r="HQ262" s="55"/>
      <c r="HR262" s="55"/>
      <c r="HS262" s="55"/>
      <c r="HT262" s="55"/>
      <c r="HU262" s="55"/>
      <c r="HV262" s="55"/>
      <c r="HW262" s="55"/>
      <c r="HX262" s="55"/>
      <c r="HY262" s="55"/>
      <c r="HZ262" s="55"/>
      <c r="IA262" s="55"/>
      <c r="IB262" s="55"/>
      <c r="IC262" s="55"/>
      <c r="ID262" s="55"/>
      <c r="IE262" s="55"/>
      <c r="IF262" s="55"/>
      <c r="IG262" s="55"/>
      <c r="IH262" s="55"/>
      <c r="II262" s="55"/>
      <c r="IJ262" s="55"/>
      <c r="IK262" s="55"/>
      <c r="IL262" s="55"/>
      <c r="IM262" s="55"/>
      <c r="IN262" s="55"/>
      <c r="IO262" s="55"/>
      <c r="IP262" s="55"/>
      <c r="IQ262" s="55"/>
      <c r="IR262" s="55"/>
      <c r="IS262" s="55"/>
      <c r="IT262" s="55"/>
      <c r="IU262" s="55"/>
      <c r="IV262" s="55"/>
      <c r="IW262" s="55"/>
      <c r="IX262" s="55"/>
      <c r="IY262" s="55"/>
      <c r="IZ262" s="55"/>
      <c r="JA262" s="55"/>
      <c r="JB262" s="55"/>
    </row>
    <row r="263" spans="25:262" x14ac:dyDescent="0.25"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5"/>
      <c r="CT263" s="55"/>
      <c r="CU263" s="55"/>
      <c r="CV263" s="55"/>
      <c r="CW263" s="55"/>
      <c r="CX263" s="55"/>
      <c r="CY263" s="55"/>
      <c r="CZ263" s="55"/>
      <c r="DA263" s="55"/>
      <c r="DB263" s="55"/>
      <c r="DC263" s="55"/>
      <c r="DD263" s="55"/>
      <c r="DE263" s="55"/>
      <c r="DF263" s="55"/>
      <c r="DG263" s="55"/>
      <c r="DH263" s="55"/>
      <c r="DI263" s="55"/>
      <c r="DJ263" s="55"/>
      <c r="DK263" s="55"/>
      <c r="DL263" s="55"/>
      <c r="DM263" s="55"/>
      <c r="DN263" s="55"/>
      <c r="DO263" s="55"/>
      <c r="DP263" s="55"/>
      <c r="DQ263" s="55"/>
      <c r="DR263" s="55"/>
      <c r="DS263" s="55"/>
      <c r="DT263" s="55"/>
      <c r="DU263" s="55"/>
      <c r="DV263" s="55"/>
      <c r="DW263" s="55"/>
      <c r="DX263" s="55"/>
      <c r="DY263" s="55"/>
      <c r="DZ263" s="55"/>
      <c r="EA263" s="55"/>
      <c r="EB263" s="55"/>
      <c r="EC263" s="55"/>
      <c r="ED263" s="55"/>
      <c r="EE263" s="55"/>
      <c r="EF263" s="55"/>
      <c r="EG263" s="55"/>
      <c r="EH263" s="55"/>
      <c r="EI263" s="55"/>
      <c r="EJ263" s="55"/>
      <c r="EK263" s="55"/>
      <c r="EL263" s="55"/>
      <c r="EM263" s="55"/>
      <c r="EN263" s="55"/>
      <c r="EO263" s="55"/>
      <c r="EP263" s="55"/>
      <c r="EQ263" s="55"/>
      <c r="ER263" s="55"/>
      <c r="ES263" s="55"/>
      <c r="ET263" s="55"/>
      <c r="EU263" s="55"/>
      <c r="EV263" s="55"/>
      <c r="EW263" s="55"/>
      <c r="EX263" s="55"/>
      <c r="EY263" s="55"/>
      <c r="EZ263" s="55"/>
      <c r="FA263" s="55"/>
      <c r="FB263" s="55"/>
      <c r="FC263" s="55"/>
      <c r="FD263" s="55"/>
      <c r="FE263" s="55"/>
      <c r="FF263" s="55"/>
      <c r="FG263" s="55"/>
      <c r="FH263" s="55"/>
      <c r="FI263" s="55"/>
      <c r="FJ263" s="55"/>
      <c r="FK263" s="55"/>
      <c r="FL263" s="55"/>
      <c r="FM263" s="55"/>
      <c r="FN263" s="55"/>
      <c r="FO263" s="55"/>
      <c r="FP263" s="55"/>
      <c r="FQ263" s="55"/>
      <c r="FR263" s="55"/>
      <c r="FS263" s="55"/>
      <c r="FT263" s="55"/>
      <c r="FU263" s="55"/>
      <c r="FV263" s="55"/>
      <c r="FW263" s="55"/>
      <c r="FX263" s="55"/>
      <c r="FY263" s="55"/>
      <c r="FZ263" s="55"/>
      <c r="GA263" s="55"/>
      <c r="GB263" s="55"/>
      <c r="GC263" s="55"/>
      <c r="GD263" s="55"/>
      <c r="GE263" s="55"/>
      <c r="GF263" s="55"/>
      <c r="GG263" s="55"/>
      <c r="GH263" s="55"/>
      <c r="GI263" s="55"/>
      <c r="GJ263" s="55"/>
      <c r="GK263" s="55"/>
      <c r="GL263" s="55"/>
      <c r="GM263" s="55"/>
      <c r="GN263" s="55"/>
      <c r="GO263" s="55"/>
      <c r="GP263" s="55"/>
      <c r="GQ263" s="55"/>
      <c r="GR263" s="55"/>
      <c r="GS263" s="55"/>
      <c r="GT263" s="55"/>
      <c r="GU263" s="55"/>
      <c r="GV263" s="55"/>
      <c r="GW263" s="55"/>
      <c r="GX263" s="55"/>
      <c r="GY263" s="55"/>
      <c r="GZ263" s="55"/>
      <c r="HA263" s="55"/>
      <c r="HB263" s="55"/>
      <c r="HC263" s="55"/>
      <c r="HD263" s="55"/>
      <c r="HE263" s="55"/>
      <c r="HF263" s="55"/>
      <c r="HG263" s="55"/>
      <c r="HH263" s="55"/>
      <c r="HI263" s="55"/>
      <c r="HJ263" s="55"/>
      <c r="HK263" s="55"/>
      <c r="HL263" s="55"/>
      <c r="HM263" s="55"/>
      <c r="HN263" s="55"/>
      <c r="HO263" s="55"/>
      <c r="HP263" s="55"/>
      <c r="HQ263" s="55"/>
      <c r="HR263" s="55"/>
      <c r="HS263" s="55"/>
      <c r="HT263" s="55"/>
      <c r="HU263" s="55"/>
      <c r="HV263" s="55"/>
      <c r="HW263" s="55"/>
      <c r="HX263" s="55"/>
      <c r="HY263" s="55"/>
      <c r="HZ263" s="55"/>
      <c r="IA263" s="55"/>
      <c r="IB263" s="55"/>
      <c r="IC263" s="55"/>
      <c r="ID263" s="55"/>
      <c r="IE263" s="55"/>
      <c r="IF263" s="55"/>
      <c r="IG263" s="55"/>
      <c r="IH263" s="55"/>
      <c r="II263" s="55"/>
      <c r="IJ263" s="55"/>
      <c r="IK263" s="55"/>
      <c r="IL263" s="55"/>
      <c r="IM263" s="55"/>
      <c r="IN263" s="55"/>
      <c r="IO263" s="55"/>
      <c r="IP263" s="55"/>
      <c r="IQ263" s="55"/>
      <c r="IR263" s="55"/>
      <c r="IS263" s="55"/>
      <c r="IT263" s="55"/>
      <c r="IU263" s="55"/>
      <c r="IV263" s="55"/>
      <c r="IW263" s="55"/>
      <c r="IX263" s="55"/>
      <c r="IY263" s="55"/>
      <c r="IZ263" s="55"/>
      <c r="JA263" s="55"/>
      <c r="JB263" s="55"/>
    </row>
    <row r="264" spans="25:262" x14ac:dyDescent="0.25"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55"/>
      <c r="CN264" s="55"/>
      <c r="CO264" s="55"/>
      <c r="CP264" s="55"/>
      <c r="CQ264" s="55"/>
      <c r="CR264" s="55"/>
      <c r="CS264" s="55"/>
      <c r="CT264" s="55"/>
      <c r="CU264" s="55"/>
      <c r="CV264" s="55"/>
      <c r="CW264" s="55"/>
      <c r="CX264" s="55"/>
      <c r="CY264" s="55"/>
      <c r="CZ264" s="55"/>
      <c r="DA264" s="55"/>
      <c r="DB264" s="55"/>
      <c r="DC264" s="55"/>
      <c r="DD264" s="55"/>
      <c r="DE264" s="55"/>
      <c r="DF264" s="55"/>
      <c r="DG264" s="55"/>
      <c r="DH264" s="55"/>
      <c r="DI264" s="55"/>
      <c r="DJ264" s="55"/>
      <c r="DK264" s="55"/>
      <c r="DL264" s="55"/>
      <c r="DM264" s="55"/>
      <c r="DN264" s="55"/>
      <c r="DO264" s="55"/>
      <c r="DP264" s="55"/>
      <c r="DQ264" s="55"/>
      <c r="DR264" s="55"/>
      <c r="DS264" s="55"/>
      <c r="DT264" s="55"/>
      <c r="DU264" s="55"/>
      <c r="DV264" s="55"/>
      <c r="DW264" s="55"/>
      <c r="DX264" s="55"/>
      <c r="DY264" s="55"/>
      <c r="DZ264" s="55"/>
      <c r="EA264" s="55"/>
      <c r="EB264" s="55"/>
      <c r="EC264" s="55"/>
      <c r="ED264" s="55"/>
      <c r="EE264" s="55"/>
      <c r="EF264" s="55"/>
      <c r="EG264" s="55"/>
      <c r="EH264" s="55"/>
      <c r="EI264" s="55"/>
      <c r="EJ264" s="55"/>
      <c r="EK264" s="55"/>
      <c r="EL264" s="55"/>
      <c r="EM264" s="55"/>
      <c r="EN264" s="55"/>
      <c r="EO264" s="55"/>
      <c r="EP264" s="55"/>
      <c r="EQ264" s="55"/>
      <c r="ER264" s="55"/>
      <c r="ES264" s="55"/>
      <c r="ET264" s="55"/>
      <c r="EU264" s="55"/>
      <c r="EV264" s="55"/>
      <c r="EW264" s="55"/>
      <c r="EX264" s="55"/>
      <c r="EY264" s="55"/>
      <c r="EZ264" s="55"/>
      <c r="FA264" s="55"/>
      <c r="FB264" s="55"/>
      <c r="FC264" s="55"/>
      <c r="FD264" s="55"/>
      <c r="FE264" s="55"/>
      <c r="FF264" s="55"/>
      <c r="FG264" s="55"/>
      <c r="FH264" s="55"/>
      <c r="FI264" s="55"/>
      <c r="FJ264" s="55"/>
      <c r="FK264" s="55"/>
      <c r="FL264" s="55"/>
      <c r="FM264" s="55"/>
      <c r="FN264" s="55"/>
      <c r="FO264" s="55"/>
      <c r="FP264" s="55"/>
      <c r="FQ264" s="55"/>
      <c r="FR264" s="55"/>
      <c r="FS264" s="55"/>
      <c r="FT264" s="55"/>
      <c r="FU264" s="55"/>
      <c r="FV264" s="55"/>
      <c r="FW264" s="55"/>
      <c r="FX264" s="55"/>
      <c r="FY264" s="55"/>
      <c r="FZ264" s="55"/>
      <c r="GA264" s="55"/>
      <c r="GB264" s="55"/>
      <c r="GC264" s="55"/>
      <c r="GD264" s="55"/>
      <c r="GE264" s="55"/>
      <c r="GF264" s="55"/>
      <c r="GG264" s="55"/>
      <c r="GH264" s="55"/>
      <c r="GI264" s="55"/>
      <c r="GJ264" s="55"/>
      <c r="GK264" s="55"/>
      <c r="GL264" s="55"/>
      <c r="GM264" s="55"/>
      <c r="GN264" s="55"/>
      <c r="GO264" s="55"/>
      <c r="GP264" s="55"/>
      <c r="GQ264" s="55"/>
      <c r="GR264" s="55"/>
      <c r="GS264" s="55"/>
      <c r="GT264" s="55"/>
      <c r="GU264" s="55"/>
      <c r="GV264" s="55"/>
      <c r="GW264" s="55"/>
      <c r="GX264" s="55"/>
      <c r="GY264" s="55"/>
      <c r="GZ264" s="55"/>
      <c r="HA264" s="55"/>
      <c r="HB264" s="55"/>
      <c r="HC264" s="55"/>
      <c r="HD264" s="55"/>
      <c r="HE264" s="55"/>
      <c r="HF264" s="55"/>
      <c r="HG264" s="55"/>
      <c r="HH264" s="55"/>
      <c r="HI264" s="55"/>
      <c r="HJ264" s="55"/>
      <c r="HK264" s="55"/>
      <c r="HL264" s="55"/>
      <c r="HM264" s="55"/>
      <c r="HN264" s="55"/>
      <c r="HO264" s="55"/>
      <c r="HP264" s="55"/>
      <c r="HQ264" s="55"/>
      <c r="HR264" s="55"/>
      <c r="HS264" s="55"/>
      <c r="HT264" s="55"/>
      <c r="HU264" s="55"/>
      <c r="HV264" s="55"/>
      <c r="HW264" s="55"/>
      <c r="HX264" s="55"/>
      <c r="HY264" s="55"/>
      <c r="HZ264" s="55"/>
      <c r="IA264" s="55"/>
      <c r="IB264" s="55"/>
      <c r="IC264" s="55"/>
      <c r="ID264" s="55"/>
      <c r="IE264" s="55"/>
      <c r="IF264" s="55"/>
      <c r="IG264" s="55"/>
      <c r="IH264" s="55"/>
      <c r="II264" s="55"/>
      <c r="IJ264" s="55"/>
      <c r="IK264" s="55"/>
      <c r="IL264" s="55"/>
      <c r="IM264" s="55"/>
      <c r="IN264" s="55"/>
      <c r="IO264" s="55"/>
      <c r="IP264" s="55"/>
      <c r="IQ264" s="55"/>
      <c r="IR264" s="55"/>
      <c r="IS264" s="55"/>
      <c r="IT264" s="55"/>
      <c r="IU264" s="55"/>
      <c r="IV264" s="55"/>
      <c r="IW264" s="55"/>
      <c r="IX264" s="55"/>
      <c r="IY264" s="55"/>
      <c r="IZ264" s="55"/>
      <c r="JA264" s="55"/>
      <c r="JB264" s="55"/>
    </row>
    <row r="265" spans="25:262" x14ac:dyDescent="0.25"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5"/>
      <c r="CT265" s="55"/>
      <c r="CU265" s="55"/>
      <c r="CV265" s="55"/>
      <c r="CW265" s="55"/>
      <c r="CX265" s="55"/>
      <c r="CY265" s="55"/>
      <c r="CZ265" s="55"/>
      <c r="DA265" s="55"/>
      <c r="DB265" s="55"/>
      <c r="DC265" s="55"/>
      <c r="DD265" s="55"/>
      <c r="DE265" s="55"/>
      <c r="DF265" s="55"/>
      <c r="DG265" s="55"/>
      <c r="DH265" s="55"/>
      <c r="DI265" s="55"/>
      <c r="DJ265" s="55"/>
      <c r="DK265" s="55"/>
      <c r="DL265" s="55"/>
      <c r="DM265" s="55"/>
      <c r="DN265" s="55"/>
      <c r="DO265" s="55"/>
      <c r="DP265" s="55"/>
      <c r="DQ265" s="55"/>
      <c r="DR265" s="55"/>
      <c r="DS265" s="55"/>
      <c r="DT265" s="55"/>
      <c r="DU265" s="55"/>
      <c r="DV265" s="55"/>
      <c r="DW265" s="55"/>
      <c r="DX265" s="55"/>
      <c r="DY265" s="55"/>
      <c r="DZ265" s="55"/>
      <c r="EA265" s="55"/>
      <c r="EB265" s="55"/>
      <c r="EC265" s="55"/>
      <c r="ED265" s="55"/>
      <c r="EE265" s="55"/>
      <c r="EF265" s="55"/>
      <c r="EG265" s="55"/>
      <c r="EH265" s="55"/>
      <c r="EI265" s="55"/>
      <c r="EJ265" s="55"/>
      <c r="EK265" s="55"/>
      <c r="EL265" s="55"/>
      <c r="EM265" s="55"/>
      <c r="EN265" s="55"/>
      <c r="EO265" s="55"/>
      <c r="EP265" s="55"/>
      <c r="EQ265" s="55"/>
      <c r="ER265" s="55"/>
      <c r="ES265" s="55"/>
      <c r="ET265" s="55"/>
      <c r="EU265" s="55"/>
      <c r="EV265" s="55"/>
      <c r="EW265" s="55"/>
      <c r="EX265" s="55"/>
      <c r="EY265" s="55"/>
      <c r="EZ265" s="55"/>
      <c r="FA265" s="55"/>
      <c r="FB265" s="55"/>
      <c r="FC265" s="55"/>
      <c r="FD265" s="55"/>
      <c r="FE265" s="55"/>
      <c r="FF265" s="55"/>
      <c r="FG265" s="55"/>
      <c r="FH265" s="55"/>
      <c r="FI265" s="55"/>
      <c r="FJ265" s="55"/>
      <c r="FK265" s="55"/>
      <c r="FL265" s="55"/>
      <c r="FM265" s="55"/>
      <c r="FN265" s="55"/>
      <c r="FO265" s="55"/>
      <c r="FP265" s="55"/>
      <c r="FQ265" s="55"/>
      <c r="FR265" s="55"/>
      <c r="FS265" s="55"/>
      <c r="FT265" s="55"/>
      <c r="FU265" s="55"/>
      <c r="FV265" s="55"/>
      <c r="FW265" s="55"/>
      <c r="FX265" s="55"/>
      <c r="FY265" s="55"/>
      <c r="FZ265" s="55"/>
      <c r="GA265" s="55"/>
      <c r="GB265" s="55"/>
      <c r="GC265" s="55"/>
      <c r="GD265" s="55"/>
      <c r="GE265" s="55"/>
      <c r="GF265" s="55"/>
      <c r="GG265" s="55"/>
      <c r="GH265" s="55"/>
      <c r="GI265" s="55"/>
      <c r="GJ265" s="55"/>
      <c r="GK265" s="55"/>
      <c r="GL265" s="55"/>
      <c r="GM265" s="55"/>
      <c r="GN265" s="55"/>
      <c r="GO265" s="55"/>
      <c r="GP265" s="55"/>
      <c r="GQ265" s="55"/>
      <c r="GR265" s="55"/>
      <c r="GS265" s="55"/>
      <c r="GT265" s="55"/>
      <c r="GU265" s="55"/>
      <c r="GV265" s="55"/>
      <c r="GW265" s="55"/>
      <c r="GX265" s="55"/>
      <c r="GY265" s="55"/>
      <c r="GZ265" s="55"/>
      <c r="HA265" s="55"/>
      <c r="HB265" s="55"/>
      <c r="HC265" s="55"/>
      <c r="HD265" s="55"/>
      <c r="HE265" s="55"/>
      <c r="HF265" s="55"/>
      <c r="HG265" s="55"/>
      <c r="HH265" s="55"/>
      <c r="HI265" s="55"/>
      <c r="HJ265" s="55"/>
      <c r="HK265" s="55"/>
      <c r="HL265" s="55"/>
      <c r="HM265" s="55"/>
      <c r="HN265" s="55"/>
      <c r="HO265" s="55"/>
      <c r="HP265" s="55"/>
      <c r="HQ265" s="55"/>
      <c r="HR265" s="55"/>
      <c r="HS265" s="55"/>
      <c r="HT265" s="55"/>
      <c r="HU265" s="55"/>
      <c r="HV265" s="55"/>
      <c r="HW265" s="55"/>
      <c r="HX265" s="55"/>
      <c r="HY265" s="55"/>
      <c r="HZ265" s="55"/>
      <c r="IA265" s="55"/>
      <c r="IB265" s="55"/>
      <c r="IC265" s="55"/>
      <c r="ID265" s="55"/>
      <c r="IE265" s="55"/>
      <c r="IF265" s="55"/>
      <c r="IG265" s="55"/>
      <c r="IH265" s="55"/>
      <c r="II265" s="55"/>
      <c r="IJ265" s="55"/>
      <c r="IK265" s="55"/>
      <c r="IL265" s="55"/>
      <c r="IM265" s="55"/>
      <c r="IN265" s="55"/>
      <c r="IO265" s="55"/>
      <c r="IP265" s="55"/>
      <c r="IQ265" s="55"/>
      <c r="IR265" s="55"/>
      <c r="IS265" s="55"/>
      <c r="IT265" s="55"/>
      <c r="IU265" s="55"/>
      <c r="IV265" s="55"/>
      <c r="IW265" s="55"/>
      <c r="IX265" s="55"/>
      <c r="IY265" s="55"/>
      <c r="IZ265" s="55"/>
      <c r="JA265" s="55"/>
      <c r="JB265" s="55"/>
    </row>
    <row r="266" spans="25:262" x14ac:dyDescent="0.25"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5"/>
      <c r="CS266" s="55"/>
      <c r="CT266" s="55"/>
      <c r="CU266" s="55"/>
      <c r="CV266" s="55"/>
      <c r="CW266" s="55"/>
      <c r="CX266" s="55"/>
      <c r="CY266" s="55"/>
      <c r="CZ266" s="55"/>
      <c r="DA266" s="55"/>
      <c r="DB266" s="55"/>
      <c r="DC266" s="55"/>
      <c r="DD266" s="55"/>
      <c r="DE266" s="55"/>
      <c r="DF266" s="55"/>
      <c r="DG266" s="55"/>
      <c r="DH266" s="55"/>
      <c r="DI266" s="55"/>
      <c r="DJ266" s="55"/>
      <c r="DK266" s="55"/>
      <c r="DL266" s="55"/>
      <c r="DM266" s="55"/>
      <c r="DN266" s="55"/>
      <c r="DO266" s="55"/>
      <c r="DP266" s="55"/>
      <c r="DQ266" s="55"/>
      <c r="DR266" s="55"/>
      <c r="DS266" s="55"/>
      <c r="DT266" s="55"/>
      <c r="DU266" s="55"/>
      <c r="DV266" s="55"/>
      <c r="DW266" s="55"/>
      <c r="DX266" s="55"/>
      <c r="DY266" s="55"/>
      <c r="DZ266" s="55"/>
      <c r="EA266" s="55"/>
      <c r="EB266" s="55"/>
      <c r="EC266" s="55"/>
      <c r="ED266" s="55"/>
      <c r="EE266" s="55"/>
      <c r="EF266" s="55"/>
      <c r="EG266" s="55"/>
      <c r="EH266" s="55"/>
      <c r="EI266" s="55"/>
      <c r="EJ266" s="55"/>
      <c r="EK266" s="55"/>
      <c r="EL266" s="55"/>
      <c r="EM266" s="55"/>
      <c r="EN266" s="55"/>
      <c r="EO266" s="55"/>
      <c r="EP266" s="55"/>
      <c r="EQ266" s="55"/>
      <c r="ER266" s="55"/>
      <c r="ES266" s="55"/>
      <c r="ET266" s="55"/>
      <c r="EU266" s="55"/>
      <c r="EV266" s="55"/>
      <c r="EW266" s="55"/>
      <c r="EX266" s="55"/>
      <c r="EY266" s="55"/>
      <c r="EZ266" s="55"/>
      <c r="FA266" s="55"/>
      <c r="FB266" s="55"/>
      <c r="FC266" s="55"/>
      <c r="FD266" s="55"/>
      <c r="FE266" s="55"/>
      <c r="FF266" s="55"/>
      <c r="FG266" s="55"/>
      <c r="FH266" s="55"/>
      <c r="FI266" s="55"/>
      <c r="FJ266" s="55"/>
      <c r="FK266" s="55"/>
      <c r="FL266" s="55"/>
      <c r="FM266" s="55"/>
      <c r="FN266" s="55"/>
      <c r="FO266" s="55"/>
      <c r="FP266" s="55"/>
      <c r="FQ266" s="55"/>
      <c r="FR266" s="55"/>
      <c r="FS266" s="55"/>
      <c r="FT266" s="55"/>
      <c r="FU266" s="55"/>
      <c r="FV266" s="55"/>
      <c r="FW266" s="55"/>
      <c r="FX266" s="55"/>
      <c r="FY266" s="55"/>
      <c r="FZ266" s="55"/>
      <c r="GA266" s="55"/>
      <c r="GB266" s="55"/>
      <c r="GC266" s="55"/>
      <c r="GD266" s="55"/>
      <c r="GE266" s="55"/>
      <c r="GF266" s="55"/>
      <c r="GG266" s="55"/>
      <c r="GH266" s="55"/>
      <c r="GI266" s="55"/>
      <c r="GJ266" s="55"/>
      <c r="GK266" s="55"/>
      <c r="GL266" s="55"/>
      <c r="GM266" s="55"/>
      <c r="GN266" s="55"/>
      <c r="GO266" s="55"/>
      <c r="GP266" s="55"/>
      <c r="GQ266" s="55"/>
      <c r="GR266" s="55"/>
      <c r="GS266" s="55"/>
      <c r="GT266" s="55"/>
      <c r="GU266" s="55"/>
      <c r="GV266" s="55"/>
      <c r="GW266" s="55"/>
      <c r="GX266" s="55"/>
      <c r="GY266" s="55"/>
      <c r="GZ266" s="55"/>
      <c r="HA266" s="55"/>
      <c r="HB266" s="55"/>
      <c r="HC266" s="55"/>
      <c r="HD266" s="55"/>
      <c r="HE266" s="55"/>
      <c r="HF266" s="55"/>
      <c r="HG266" s="55"/>
      <c r="HH266" s="55"/>
      <c r="HI266" s="55"/>
      <c r="HJ266" s="55"/>
      <c r="HK266" s="55"/>
      <c r="HL266" s="55"/>
      <c r="HM266" s="55"/>
      <c r="HN266" s="55"/>
      <c r="HO266" s="55"/>
      <c r="HP266" s="55"/>
      <c r="HQ266" s="55"/>
      <c r="HR266" s="55"/>
      <c r="HS266" s="55"/>
      <c r="HT266" s="55"/>
      <c r="HU266" s="55"/>
      <c r="HV266" s="55"/>
      <c r="HW266" s="55"/>
      <c r="HX266" s="55"/>
      <c r="HY266" s="55"/>
      <c r="HZ266" s="55"/>
      <c r="IA266" s="55"/>
      <c r="IB266" s="55"/>
      <c r="IC266" s="55"/>
      <c r="ID266" s="55"/>
      <c r="IE266" s="55"/>
      <c r="IF266" s="55"/>
      <c r="IG266" s="55"/>
      <c r="IH266" s="55"/>
      <c r="II266" s="55"/>
      <c r="IJ266" s="55"/>
      <c r="IK266" s="55"/>
      <c r="IL266" s="55"/>
      <c r="IM266" s="55"/>
      <c r="IN266" s="55"/>
      <c r="IO266" s="55"/>
      <c r="IP266" s="55"/>
      <c r="IQ266" s="55"/>
      <c r="IR266" s="55"/>
      <c r="IS266" s="55"/>
      <c r="IT266" s="55"/>
      <c r="IU266" s="55"/>
      <c r="IV266" s="55"/>
      <c r="IW266" s="55"/>
      <c r="IX266" s="55"/>
      <c r="IY266" s="55"/>
      <c r="IZ266" s="55"/>
      <c r="JA266" s="55"/>
      <c r="JB266" s="55"/>
    </row>
    <row r="267" spans="25:262" x14ac:dyDescent="0.25"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55"/>
      <c r="CN267" s="55"/>
      <c r="CO267" s="55"/>
      <c r="CP267" s="55"/>
      <c r="CQ267" s="55"/>
      <c r="CR267" s="55"/>
      <c r="CS267" s="55"/>
      <c r="CT267" s="55"/>
      <c r="CU267" s="55"/>
      <c r="CV267" s="55"/>
      <c r="CW267" s="55"/>
      <c r="CX267" s="55"/>
      <c r="CY267" s="55"/>
      <c r="CZ267" s="55"/>
      <c r="DA267" s="55"/>
      <c r="DB267" s="55"/>
      <c r="DC267" s="55"/>
      <c r="DD267" s="55"/>
      <c r="DE267" s="55"/>
      <c r="DF267" s="55"/>
      <c r="DG267" s="55"/>
      <c r="DH267" s="55"/>
      <c r="DI267" s="55"/>
      <c r="DJ267" s="55"/>
      <c r="DK267" s="55"/>
      <c r="DL267" s="55"/>
      <c r="DM267" s="55"/>
      <c r="DN267" s="55"/>
      <c r="DO267" s="55"/>
      <c r="DP267" s="55"/>
      <c r="DQ267" s="55"/>
      <c r="DR267" s="55"/>
      <c r="DS267" s="55"/>
      <c r="DT267" s="55"/>
      <c r="DU267" s="55"/>
      <c r="DV267" s="55"/>
      <c r="DW267" s="55"/>
      <c r="DX267" s="55"/>
      <c r="DY267" s="55"/>
      <c r="DZ267" s="55"/>
      <c r="EA267" s="55"/>
      <c r="EB267" s="55"/>
      <c r="EC267" s="55"/>
      <c r="ED267" s="55"/>
      <c r="EE267" s="55"/>
      <c r="EF267" s="55"/>
      <c r="EG267" s="55"/>
      <c r="EH267" s="55"/>
      <c r="EI267" s="55"/>
      <c r="EJ267" s="55"/>
      <c r="EK267" s="55"/>
      <c r="EL267" s="55"/>
      <c r="EM267" s="55"/>
      <c r="EN267" s="55"/>
      <c r="EO267" s="55"/>
      <c r="EP267" s="55"/>
      <c r="EQ267" s="55"/>
      <c r="ER267" s="55"/>
      <c r="ES267" s="55"/>
      <c r="ET267" s="55"/>
      <c r="EU267" s="55"/>
      <c r="EV267" s="55"/>
      <c r="EW267" s="55"/>
      <c r="EX267" s="55"/>
      <c r="EY267" s="55"/>
      <c r="EZ267" s="55"/>
      <c r="FA267" s="55"/>
      <c r="FB267" s="55"/>
      <c r="FC267" s="55"/>
      <c r="FD267" s="55"/>
      <c r="FE267" s="55"/>
      <c r="FF267" s="55"/>
      <c r="FG267" s="55"/>
      <c r="FH267" s="55"/>
      <c r="FI267" s="55"/>
      <c r="FJ267" s="55"/>
      <c r="FK267" s="55"/>
      <c r="FL267" s="55"/>
      <c r="FM267" s="55"/>
      <c r="FN267" s="55"/>
      <c r="FO267" s="55"/>
      <c r="FP267" s="55"/>
      <c r="FQ267" s="55"/>
      <c r="FR267" s="55"/>
      <c r="FS267" s="55"/>
      <c r="FT267" s="55"/>
      <c r="FU267" s="55"/>
      <c r="FV267" s="55"/>
      <c r="FW267" s="55"/>
      <c r="FX267" s="55"/>
      <c r="FY267" s="55"/>
      <c r="FZ267" s="55"/>
      <c r="GA267" s="55"/>
      <c r="GB267" s="55"/>
      <c r="GC267" s="55"/>
      <c r="GD267" s="55"/>
      <c r="GE267" s="55"/>
      <c r="GF267" s="55"/>
      <c r="GG267" s="55"/>
      <c r="GH267" s="55"/>
      <c r="GI267" s="55"/>
      <c r="GJ267" s="55"/>
      <c r="GK267" s="55"/>
      <c r="GL267" s="55"/>
      <c r="GM267" s="55"/>
      <c r="GN267" s="55"/>
      <c r="GO267" s="55"/>
      <c r="GP267" s="55"/>
      <c r="GQ267" s="55"/>
      <c r="GR267" s="55"/>
      <c r="GS267" s="55"/>
      <c r="GT267" s="55"/>
      <c r="GU267" s="55"/>
      <c r="GV267" s="55"/>
      <c r="GW267" s="55"/>
      <c r="GX267" s="55"/>
      <c r="GY267" s="55"/>
      <c r="GZ267" s="55"/>
      <c r="HA267" s="55"/>
      <c r="HB267" s="55"/>
      <c r="HC267" s="55"/>
      <c r="HD267" s="55"/>
      <c r="HE267" s="55"/>
      <c r="HF267" s="55"/>
      <c r="HG267" s="55"/>
      <c r="HH267" s="55"/>
      <c r="HI267" s="55"/>
      <c r="HJ267" s="55"/>
      <c r="HK267" s="55"/>
      <c r="HL267" s="55"/>
      <c r="HM267" s="55"/>
      <c r="HN267" s="55"/>
      <c r="HO267" s="55"/>
      <c r="HP267" s="55"/>
      <c r="HQ267" s="55"/>
      <c r="HR267" s="55"/>
      <c r="HS267" s="55"/>
      <c r="HT267" s="55"/>
      <c r="HU267" s="55"/>
      <c r="HV267" s="55"/>
      <c r="HW267" s="55"/>
      <c r="HX267" s="55"/>
      <c r="HY267" s="55"/>
      <c r="HZ267" s="55"/>
      <c r="IA267" s="55"/>
      <c r="IB267" s="55"/>
      <c r="IC267" s="55"/>
      <c r="ID267" s="55"/>
      <c r="IE267" s="55"/>
      <c r="IF267" s="55"/>
      <c r="IG267" s="55"/>
      <c r="IH267" s="55"/>
      <c r="II267" s="55"/>
      <c r="IJ267" s="55"/>
      <c r="IK267" s="55"/>
      <c r="IL267" s="55"/>
      <c r="IM267" s="55"/>
      <c r="IN267" s="55"/>
      <c r="IO267" s="55"/>
      <c r="IP267" s="55"/>
      <c r="IQ267" s="55"/>
      <c r="IR267" s="55"/>
      <c r="IS267" s="55"/>
      <c r="IT267" s="55"/>
      <c r="IU267" s="55"/>
      <c r="IV267" s="55"/>
      <c r="IW267" s="55"/>
      <c r="IX267" s="55"/>
      <c r="IY267" s="55"/>
      <c r="IZ267" s="55"/>
      <c r="JA267" s="55"/>
      <c r="JB267" s="55"/>
    </row>
    <row r="268" spans="25:262" x14ac:dyDescent="0.25"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5"/>
      <c r="CS268" s="55"/>
      <c r="CT268" s="55"/>
      <c r="CU268" s="55"/>
      <c r="CV268" s="55"/>
      <c r="CW268" s="55"/>
      <c r="CX268" s="55"/>
      <c r="CY268" s="55"/>
      <c r="CZ268" s="55"/>
      <c r="DA268" s="55"/>
      <c r="DB268" s="55"/>
      <c r="DC268" s="55"/>
      <c r="DD268" s="55"/>
      <c r="DE268" s="55"/>
      <c r="DF268" s="55"/>
      <c r="DG268" s="55"/>
      <c r="DH268" s="55"/>
      <c r="DI268" s="55"/>
      <c r="DJ268" s="55"/>
      <c r="DK268" s="55"/>
      <c r="DL268" s="55"/>
      <c r="DM268" s="55"/>
      <c r="DN268" s="55"/>
      <c r="DO268" s="55"/>
      <c r="DP268" s="55"/>
      <c r="DQ268" s="55"/>
      <c r="DR268" s="55"/>
      <c r="DS268" s="55"/>
      <c r="DT268" s="55"/>
      <c r="DU268" s="55"/>
      <c r="DV268" s="55"/>
      <c r="DW268" s="55"/>
      <c r="DX268" s="55"/>
      <c r="DY268" s="55"/>
      <c r="DZ268" s="55"/>
      <c r="EA268" s="55"/>
      <c r="EB268" s="55"/>
      <c r="EC268" s="55"/>
      <c r="ED268" s="55"/>
      <c r="EE268" s="55"/>
      <c r="EF268" s="55"/>
      <c r="EG268" s="55"/>
      <c r="EH268" s="55"/>
      <c r="EI268" s="55"/>
      <c r="EJ268" s="55"/>
      <c r="EK268" s="55"/>
      <c r="EL268" s="55"/>
      <c r="EM268" s="55"/>
      <c r="EN268" s="55"/>
      <c r="EO268" s="55"/>
      <c r="EP268" s="55"/>
      <c r="EQ268" s="55"/>
      <c r="ER268" s="55"/>
      <c r="ES268" s="55"/>
      <c r="ET268" s="55"/>
      <c r="EU268" s="55"/>
      <c r="EV268" s="55"/>
      <c r="EW268" s="55"/>
      <c r="EX268" s="55"/>
      <c r="EY268" s="55"/>
      <c r="EZ268" s="55"/>
      <c r="FA268" s="55"/>
      <c r="FB268" s="55"/>
      <c r="FC268" s="55"/>
      <c r="FD268" s="55"/>
      <c r="FE268" s="55"/>
      <c r="FF268" s="55"/>
      <c r="FG268" s="55"/>
      <c r="FH268" s="55"/>
      <c r="FI268" s="55"/>
      <c r="FJ268" s="55"/>
      <c r="FK268" s="55"/>
      <c r="FL268" s="55"/>
      <c r="FM268" s="55"/>
      <c r="FN268" s="55"/>
      <c r="FO268" s="55"/>
      <c r="FP268" s="55"/>
      <c r="FQ268" s="55"/>
      <c r="FR268" s="55"/>
      <c r="FS268" s="55"/>
      <c r="FT268" s="55"/>
      <c r="FU268" s="55"/>
      <c r="FV268" s="55"/>
      <c r="FW268" s="55"/>
      <c r="FX268" s="55"/>
      <c r="FY268" s="55"/>
      <c r="FZ268" s="55"/>
      <c r="GA268" s="55"/>
      <c r="GB268" s="55"/>
      <c r="GC268" s="55"/>
      <c r="GD268" s="55"/>
      <c r="GE268" s="55"/>
      <c r="GF268" s="55"/>
      <c r="GG268" s="55"/>
      <c r="GH268" s="55"/>
      <c r="GI268" s="55"/>
      <c r="GJ268" s="55"/>
      <c r="GK268" s="55"/>
      <c r="GL268" s="55"/>
      <c r="GM268" s="55"/>
      <c r="GN268" s="55"/>
      <c r="GO268" s="55"/>
      <c r="GP268" s="55"/>
      <c r="GQ268" s="55"/>
      <c r="GR268" s="55"/>
      <c r="GS268" s="55"/>
      <c r="GT268" s="55"/>
      <c r="GU268" s="55"/>
      <c r="GV268" s="55"/>
      <c r="GW268" s="55"/>
      <c r="GX268" s="55"/>
      <c r="GY268" s="55"/>
      <c r="GZ268" s="55"/>
      <c r="HA268" s="55"/>
      <c r="HB268" s="55"/>
      <c r="HC268" s="55"/>
      <c r="HD268" s="55"/>
      <c r="HE268" s="55"/>
      <c r="HF268" s="55"/>
      <c r="HG268" s="55"/>
      <c r="HH268" s="55"/>
      <c r="HI268" s="55"/>
      <c r="HJ268" s="55"/>
      <c r="HK268" s="55"/>
      <c r="HL268" s="55"/>
      <c r="HM268" s="55"/>
      <c r="HN268" s="55"/>
      <c r="HO268" s="55"/>
      <c r="HP268" s="55"/>
      <c r="HQ268" s="55"/>
      <c r="HR268" s="55"/>
      <c r="HS268" s="55"/>
      <c r="HT268" s="55"/>
      <c r="HU268" s="55"/>
      <c r="HV268" s="55"/>
      <c r="HW268" s="55"/>
      <c r="HX268" s="55"/>
      <c r="HY268" s="55"/>
      <c r="HZ268" s="55"/>
      <c r="IA268" s="55"/>
      <c r="IB268" s="55"/>
      <c r="IC268" s="55"/>
      <c r="ID268" s="55"/>
      <c r="IE268" s="55"/>
      <c r="IF268" s="55"/>
      <c r="IG268" s="55"/>
      <c r="IH268" s="55"/>
      <c r="II268" s="55"/>
      <c r="IJ268" s="55"/>
      <c r="IK268" s="55"/>
      <c r="IL268" s="55"/>
      <c r="IM268" s="55"/>
      <c r="IN268" s="55"/>
      <c r="IO268" s="55"/>
      <c r="IP268" s="55"/>
      <c r="IQ268" s="55"/>
      <c r="IR268" s="55"/>
      <c r="IS268" s="55"/>
      <c r="IT268" s="55"/>
      <c r="IU268" s="55"/>
      <c r="IV268" s="55"/>
      <c r="IW268" s="55"/>
      <c r="IX268" s="55"/>
      <c r="IY268" s="55"/>
      <c r="IZ268" s="55"/>
      <c r="JA268" s="55"/>
      <c r="JB268" s="55"/>
    </row>
    <row r="269" spans="25:262" x14ac:dyDescent="0.25"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5"/>
      <c r="CG269" s="55"/>
      <c r="CH269" s="55"/>
      <c r="CI269" s="55"/>
      <c r="CJ269" s="55"/>
      <c r="CK269" s="55"/>
      <c r="CL269" s="55"/>
      <c r="CM269" s="55"/>
      <c r="CN269" s="55"/>
      <c r="CO269" s="55"/>
      <c r="CP269" s="55"/>
      <c r="CQ269" s="55"/>
      <c r="CR269" s="55"/>
      <c r="CS269" s="55"/>
      <c r="CT269" s="55"/>
      <c r="CU269" s="55"/>
      <c r="CV269" s="55"/>
      <c r="CW269" s="55"/>
      <c r="CX269" s="55"/>
      <c r="CY269" s="55"/>
      <c r="CZ269" s="55"/>
      <c r="DA269" s="55"/>
      <c r="DB269" s="55"/>
      <c r="DC269" s="55"/>
      <c r="DD269" s="55"/>
      <c r="DE269" s="55"/>
      <c r="DF269" s="55"/>
      <c r="DG269" s="55"/>
      <c r="DH269" s="55"/>
      <c r="DI269" s="55"/>
      <c r="DJ269" s="55"/>
      <c r="DK269" s="55"/>
      <c r="DL269" s="55"/>
      <c r="DM269" s="55"/>
      <c r="DN269" s="55"/>
      <c r="DO269" s="55"/>
      <c r="DP269" s="55"/>
      <c r="DQ269" s="55"/>
      <c r="DR269" s="55"/>
      <c r="DS269" s="55"/>
      <c r="DT269" s="55"/>
      <c r="DU269" s="55"/>
      <c r="DV269" s="55"/>
      <c r="DW269" s="55"/>
      <c r="DX269" s="55"/>
      <c r="DY269" s="55"/>
      <c r="DZ269" s="55"/>
      <c r="EA269" s="55"/>
      <c r="EB269" s="55"/>
      <c r="EC269" s="55"/>
      <c r="ED269" s="55"/>
      <c r="EE269" s="55"/>
      <c r="EF269" s="55"/>
      <c r="EG269" s="55"/>
      <c r="EH269" s="55"/>
      <c r="EI269" s="55"/>
      <c r="EJ269" s="55"/>
      <c r="EK269" s="55"/>
      <c r="EL269" s="55"/>
      <c r="EM269" s="55"/>
      <c r="EN269" s="55"/>
      <c r="EO269" s="55"/>
      <c r="EP269" s="55"/>
      <c r="EQ269" s="55"/>
      <c r="ER269" s="55"/>
      <c r="ES269" s="55"/>
      <c r="ET269" s="55"/>
      <c r="EU269" s="55"/>
      <c r="EV269" s="55"/>
      <c r="EW269" s="55"/>
      <c r="EX269" s="55"/>
      <c r="EY269" s="55"/>
      <c r="EZ269" s="55"/>
      <c r="FA269" s="55"/>
      <c r="FB269" s="55"/>
      <c r="FC269" s="55"/>
      <c r="FD269" s="55"/>
      <c r="FE269" s="55"/>
      <c r="FF269" s="55"/>
      <c r="FG269" s="55"/>
      <c r="FH269" s="55"/>
      <c r="FI269" s="55"/>
      <c r="FJ269" s="55"/>
      <c r="FK269" s="55"/>
      <c r="FL269" s="55"/>
      <c r="FM269" s="55"/>
      <c r="FN269" s="55"/>
      <c r="FO269" s="55"/>
      <c r="FP269" s="55"/>
      <c r="FQ269" s="55"/>
      <c r="FR269" s="55"/>
      <c r="FS269" s="55"/>
      <c r="FT269" s="55"/>
      <c r="FU269" s="55"/>
      <c r="FV269" s="55"/>
      <c r="FW269" s="55"/>
      <c r="FX269" s="55"/>
      <c r="FY269" s="55"/>
      <c r="FZ269" s="55"/>
      <c r="GA269" s="55"/>
      <c r="GB269" s="55"/>
      <c r="GC269" s="55"/>
      <c r="GD269" s="55"/>
      <c r="GE269" s="55"/>
      <c r="GF269" s="55"/>
      <c r="GG269" s="55"/>
      <c r="GH269" s="55"/>
      <c r="GI269" s="55"/>
      <c r="GJ269" s="55"/>
      <c r="GK269" s="55"/>
      <c r="GL269" s="55"/>
      <c r="GM269" s="55"/>
      <c r="GN269" s="55"/>
      <c r="GO269" s="55"/>
      <c r="GP269" s="55"/>
      <c r="GQ269" s="55"/>
      <c r="GR269" s="55"/>
      <c r="GS269" s="55"/>
      <c r="GT269" s="55"/>
      <c r="GU269" s="55"/>
      <c r="GV269" s="55"/>
      <c r="GW269" s="55"/>
      <c r="GX269" s="55"/>
      <c r="GY269" s="55"/>
      <c r="GZ269" s="55"/>
      <c r="HA269" s="55"/>
      <c r="HB269" s="55"/>
      <c r="HC269" s="55"/>
      <c r="HD269" s="55"/>
      <c r="HE269" s="55"/>
      <c r="HF269" s="55"/>
      <c r="HG269" s="55"/>
      <c r="HH269" s="55"/>
      <c r="HI269" s="55"/>
      <c r="HJ269" s="55"/>
      <c r="HK269" s="55"/>
      <c r="HL269" s="55"/>
      <c r="HM269" s="55"/>
      <c r="HN269" s="55"/>
      <c r="HO269" s="55"/>
      <c r="HP269" s="55"/>
      <c r="HQ269" s="55"/>
      <c r="HR269" s="55"/>
      <c r="HS269" s="55"/>
      <c r="HT269" s="55"/>
      <c r="HU269" s="55"/>
      <c r="HV269" s="55"/>
      <c r="HW269" s="55"/>
      <c r="HX269" s="55"/>
      <c r="HY269" s="55"/>
      <c r="HZ269" s="55"/>
      <c r="IA269" s="55"/>
      <c r="IB269" s="55"/>
      <c r="IC269" s="55"/>
      <c r="ID269" s="55"/>
      <c r="IE269" s="55"/>
      <c r="IF269" s="55"/>
      <c r="IG269" s="55"/>
      <c r="IH269" s="55"/>
      <c r="II269" s="55"/>
      <c r="IJ269" s="55"/>
      <c r="IK269" s="55"/>
      <c r="IL269" s="55"/>
      <c r="IM269" s="55"/>
      <c r="IN269" s="55"/>
      <c r="IO269" s="55"/>
      <c r="IP269" s="55"/>
      <c r="IQ269" s="55"/>
      <c r="IR269" s="55"/>
      <c r="IS269" s="55"/>
      <c r="IT269" s="55"/>
      <c r="IU269" s="55"/>
      <c r="IV269" s="55"/>
      <c r="IW269" s="55"/>
      <c r="IX269" s="55"/>
      <c r="IY269" s="55"/>
      <c r="IZ269" s="55"/>
      <c r="JA269" s="55"/>
      <c r="JB269" s="55"/>
    </row>
    <row r="270" spans="25:262" x14ac:dyDescent="0.25"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5"/>
      <c r="CS270" s="55"/>
      <c r="CT270" s="55"/>
      <c r="CU270" s="55"/>
      <c r="CV270" s="55"/>
      <c r="CW270" s="55"/>
      <c r="CX270" s="55"/>
      <c r="CY270" s="55"/>
      <c r="CZ270" s="55"/>
      <c r="DA270" s="55"/>
      <c r="DB270" s="55"/>
      <c r="DC270" s="55"/>
      <c r="DD270" s="55"/>
      <c r="DE270" s="55"/>
      <c r="DF270" s="55"/>
      <c r="DG270" s="55"/>
      <c r="DH270" s="55"/>
      <c r="DI270" s="55"/>
      <c r="DJ270" s="55"/>
      <c r="DK270" s="55"/>
      <c r="DL270" s="55"/>
      <c r="DM270" s="55"/>
      <c r="DN270" s="55"/>
      <c r="DO270" s="55"/>
      <c r="DP270" s="55"/>
      <c r="DQ270" s="55"/>
      <c r="DR270" s="55"/>
      <c r="DS270" s="55"/>
      <c r="DT270" s="55"/>
      <c r="DU270" s="55"/>
      <c r="DV270" s="55"/>
      <c r="DW270" s="55"/>
      <c r="DX270" s="55"/>
      <c r="DY270" s="55"/>
      <c r="DZ270" s="55"/>
      <c r="EA270" s="55"/>
      <c r="EB270" s="55"/>
      <c r="EC270" s="55"/>
      <c r="ED270" s="55"/>
      <c r="EE270" s="55"/>
      <c r="EF270" s="55"/>
      <c r="EG270" s="55"/>
      <c r="EH270" s="55"/>
      <c r="EI270" s="55"/>
      <c r="EJ270" s="55"/>
      <c r="EK270" s="55"/>
      <c r="EL270" s="55"/>
      <c r="EM270" s="55"/>
      <c r="EN270" s="55"/>
      <c r="EO270" s="55"/>
      <c r="EP270" s="55"/>
      <c r="EQ270" s="55"/>
      <c r="ER270" s="55"/>
      <c r="ES270" s="55"/>
      <c r="ET270" s="55"/>
      <c r="EU270" s="55"/>
      <c r="EV270" s="55"/>
      <c r="EW270" s="55"/>
      <c r="EX270" s="55"/>
      <c r="EY270" s="55"/>
      <c r="EZ270" s="55"/>
      <c r="FA270" s="55"/>
      <c r="FB270" s="55"/>
      <c r="FC270" s="55"/>
      <c r="FD270" s="55"/>
      <c r="FE270" s="55"/>
      <c r="FF270" s="55"/>
      <c r="FG270" s="55"/>
      <c r="FH270" s="55"/>
      <c r="FI270" s="55"/>
      <c r="FJ270" s="55"/>
      <c r="FK270" s="55"/>
      <c r="FL270" s="55"/>
      <c r="FM270" s="55"/>
      <c r="FN270" s="55"/>
      <c r="FO270" s="55"/>
      <c r="FP270" s="55"/>
      <c r="FQ270" s="55"/>
      <c r="FR270" s="55"/>
      <c r="FS270" s="55"/>
      <c r="FT270" s="55"/>
      <c r="FU270" s="55"/>
      <c r="FV270" s="55"/>
      <c r="FW270" s="55"/>
      <c r="FX270" s="55"/>
      <c r="FY270" s="55"/>
      <c r="FZ270" s="55"/>
      <c r="GA270" s="55"/>
      <c r="GB270" s="55"/>
      <c r="GC270" s="55"/>
      <c r="GD270" s="55"/>
      <c r="GE270" s="55"/>
      <c r="GF270" s="55"/>
      <c r="GG270" s="55"/>
      <c r="GH270" s="55"/>
      <c r="GI270" s="55"/>
      <c r="GJ270" s="55"/>
      <c r="GK270" s="55"/>
      <c r="GL270" s="55"/>
      <c r="GM270" s="55"/>
      <c r="GN270" s="55"/>
      <c r="GO270" s="55"/>
      <c r="GP270" s="55"/>
      <c r="GQ270" s="55"/>
      <c r="GR270" s="55"/>
      <c r="GS270" s="55"/>
      <c r="GT270" s="55"/>
      <c r="GU270" s="55"/>
      <c r="GV270" s="55"/>
      <c r="GW270" s="55"/>
      <c r="GX270" s="55"/>
      <c r="GY270" s="55"/>
      <c r="GZ270" s="55"/>
      <c r="HA270" s="55"/>
      <c r="HB270" s="55"/>
      <c r="HC270" s="55"/>
      <c r="HD270" s="55"/>
      <c r="HE270" s="55"/>
      <c r="HF270" s="55"/>
      <c r="HG270" s="55"/>
      <c r="HH270" s="55"/>
      <c r="HI270" s="55"/>
      <c r="HJ270" s="55"/>
      <c r="HK270" s="55"/>
      <c r="HL270" s="55"/>
      <c r="HM270" s="55"/>
      <c r="HN270" s="55"/>
      <c r="HO270" s="55"/>
      <c r="HP270" s="55"/>
      <c r="HQ270" s="55"/>
      <c r="HR270" s="55"/>
      <c r="HS270" s="55"/>
      <c r="HT270" s="55"/>
      <c r="HU270" s="55"/>
      <c r="HV270" s="55"/>
      <c r="HW270" s="55"/>
      <c r="HX270" s="55"/>
      <c r="HY270" s="55"/>
      <c r="HZ270" s="55"/>
      <c r="IA270" s="55"/>
      <c r="IB270" s="55"/>
      <c r="IC270" s="55"/>
      <c r="ID270" s="55"/>
      <c r="IE270" s="55"/>
      <c r="IF270" s="55"/>
      <c r="IG270" s="55"/>
      <c r="IH270" s="55"/>
      <c r="II270" s="55"/>
      <c r="IJ270" s="55"/>
      <c r="IK270" s="55"/>
      <c r="IL270" s="55"/>
      <c r="IM270" s="55"/>
      <c r="IN270" s="55"/>
      <c r="IO270" s="55"/>
      <c r="IP270" s="55"/>
      <c r="IQ270" s="55"/>
      <c r="IR270" s="55"/>
      <c r="IS270" s="55"/>
      <c r="IT270" s="55"/>
      <c r="IU270" s="55"/>
      <c r="IV270" s="55"/>
      <c r="IW270" s="55"/>
      <c r="IX270" s="55"/>
      <c r="IY270" s="55"/>
      <c r="IZ270" s="55"/>
      <c r="JA270" s="55"/>
      <c r="JB270" s="55"/>
    </row>
    <row r="271" spans="25:262" x14ac:dyDescent="0.25"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  <c r="CD271" s="55"/>
      <c r="CE271" s="55"/>
      <c r="CF271" s="55"/>
      <c r="CG271" s="55"/>
      <c r="CH271" s="55"/>
      <c r="CI271" s="55"/>
      <c r="CJ271" s="55"/>
      <c r="CK271" s="55"/>
      <c r="CL271" s="55"/>
      <c r="CM271" s="55"/>
      <c r="CN271" s="55"/>
      <c r="CO271" s="55"/>
      <c r="CP271" s="55"/>
      <c r="CQ271" s="55"/>
      <c r="CR271" s="55"/>
      <c r="CS271" s="55"/>
      <c r="CT271" s="55"/>
      <c r="CU271" s="55"/>
      <c r="CV271" s="55"/>
      <c r="CW271" s="55"/>
      <c r="CX271" s="55"/>
      <c r="CY271" s="55"/>
      <c r="CZ271" s="55"/>
      <c r="DA271" s="55"/>
      <c r="DB271" s="55"/>
      <c r="DC271" s="55"/>
      <c r="DD271" s="55"/>
      <c r="DE271" s="55"/>
      <c r="DF271" s="55"/>
      <c r="DG271" s="55"/>
      <c r="DH271" s="55"/>
      <c r="DI271" s="55"/>
      <c r="DJ271" s="55"/>
      <c r="DK271" s="55"/>
      <c r="DL271" s="55"/>
      <c r="DM271" s="55"/>
      <c r="DN271" s="55"/>
      <c r="DO271" s="55"/>
      <c r="DP271" s="55"/>
      <c r="DQ271" s="55"/>
      <c r="DR271" s="55"/>
      <c r="DS271" s="55"/>
      <c r="DT271" s="55"/>
      <c r="DU271" s="55"/>
      <c r="DV271" s="55"/>
      <c r="DW271" s="55"/>
      <c r="DX271" s="55"/>
      <c r="DY271" s="55"/>
      <c r="DZ271" s="55"/>
      <c r="EA271" s="55"/>
      <c r="EB271" s="55"/>
      <c r="EC271" s="55"/>
      <c r="ED271" s="55"/>
      <c r="EE271" s="55"/>
      <c r="EF271" s="55"/>
      <c r="EG271" s="55"/>
      <c r="EH271" s="55"/>
      <c r="EI271" s="55"/>
      <c r="EJ271" s="55"/>
      <c r="EK271" s="55"/>
      <c r="EL271" s="55"/>
      <c r="EM271" s="55"/>
      <c r="EN271" s="55"/>
      <c r="EO271" s="55"/>
      <c r="EP271" s="55"/>
      <c r="EQ271" s="55"/>
      <c r="ER271" s="55"/>
      <c r="ES271" s="55"/>
      <c r="ET271" s="55"/>
      <c r="EU271" s="55"/>
      <c r="EV271" s="55"/>
      <c r="EW271" s="55"/>
      <c r="EX271" s="55"/>
      <c r="EY271" s="55"/>
      <c r="EZ271" s="55"/>
      <c r="FA271" s="55"/>
      <c r="FB271" s="55"/>
      <c r="FC271" s="55"/>
      <c r="FD271" s="55"/>
      <c r="FE271" s="55"/>
      <c r="FF271" s="55"/>
      <c r="FG271" s="55"/>
      <c r="FH271" s="55"/>
      <c r="FI271" s="55"/>
      <c r="FJ271" s="55"/>
      <c r="FK271" s="55"/>
      <c r="FL271" s="55"/>
      <c r="FM271" s="55"/>
      <c r="FN271" s="55"/>
      <c r="FO271" s="55"/>
      <c r="FP271" s="55"/>
      <c r="FQ271" s="55"/>
      <c r="FR271" s="55"/>
      <c r="FS271" s="55"/>
      <c r="FT271" s="55"/>
      <c r="FU271" s="55"/>
      <c r="FV271" s="55"/>
      <c r="FW271" s="55"/>
      <c r="FX271" s="55"/>
      <c r="FY271" s="55"/>
      <c r="FZ271" s="55"/>
      <c r="GA271" s="55"/>
      <c r="GB271" s="55"/>
      <c r="GC271" s="55"/>
      <c r="GD271" s="55"/>
      <c r="GE271" s="55"/>
      <c r="GF271" s="55"/>
      <c r="GG271" s="55"/>
      <c r="GH271" s="55"/>
      <c r="GI271" s="55"/>
      <c r="GJ271" s="55"/>
      <c r="GK271" s="55"/>
      <c r="GL271" s="55"/>
      <c r="GM271" s="55"/>
      <c r="GN271" s="55"/>
      <c r="GO271" s="55"/>
      <c r="GP271" s="55"/>
      <c r="GQ271" s="55"/>
      <c r="GR271" s="55"/>
      <c r="GS271" s="55"/>
      <c r="GT271" s="55"/>
      <c r="GU271" s="55"/>
      <c r="GV271" s="55"/>
      <c r="GW271" s="55"/>
      <c r="GX271" s="55"/>
      <c r="GY271" s="55"/>
      <c r="GZ271" s="55"/>
      <c r="HA271" s="55"/>
      <c r="HB271" s="55"/>
      <c r="HC271" s="55"/>
      <c r="HD271" s="55"/>
      <c r="HE271" s="55"/>
      <c r="HF271" s="55"/>
      <c r="HG271" s="55"/>
      <c r="HH271" s="55"/>
      <c r="HI271" s="55"/>
      <c r="HJ271" s="55"/>
      <c r="HK271" s="55"/>
      <c r="HL271" s="55"/>
      <c r="HM271" s="55"/>
      <c r="HN271" s="55"/>
      <c r="HO271" s="55"/>
      <c r="HP271" s="55"/>
      <c r="HQ271" s="55"/>
      <c r="HR271" s="55"/>
      <c r="HS271" s="55"/>
      <c r="HT271" s="55"/>
      <c r="HU271" s="55"/>
      <c r="HV271" s="55"/>
      <c r="HW271" s="55"/>
      <c r="HX271" s="55"/>
      <c r="HY271" s="55"/>
      <c r="HZ271" s="55"/>
      <c r="IA271" s="55"/>
      <c r="IB271" s="55"/>
      <c r="IC271" s="55"/>
      <c r="ID271" s="55"/>
      <c r="IE271" s="55"/>
      <c r="IF271" s="55"/>
      <c r="IG271" s="55"/>
      <c r="IH271" s="55"/>
      <c r="II271" s="55"/>
      <c r="IJ271" s="55"/>
      <c r="IK271" s="55"/>
      <c r="IL271" s="55"/>
      <c r="IM271" s="55"/>
      <c r="IN271" s="55"/>
      <c r="IO271" s="55"/>
      <c r="IP271" s="55"/>
      <c r="IQ271" s="55"/>
      <c r="IR271" s="55"/>
      <c r="IS271" s="55"/>
      <c r="IT271" s="55"/>
      <c r="IU271" s="55"/>
      <c r="IV271" s="55"/>
      <c r="IW271" s="55"/>
      <c r="IX271" s="55"/>
      <c r="IY271" s="55"/>
      <c r="IZ271" s="55"/>
      <c r="JA271" s="55"/>
      <c r="JB271" s="55"/>
    </row>
    <row r="272" spans="25:262" x14ac:dyDescent="0.25"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55"/>
      <c r="CN272" s="55"/>
      <c r="CO272" s="55"/>
      <c r="CP272" s="55"/>
      <c r="CQ272" s="55"/>
      <c r="CR272" s="55"/>
      <c r="CS272" s="55"/>
      <c r="CT272" s="55"/>
      <c r="CU272" s="55"/>
      <c r="CV272" s="55"/>
      <c r="CW272" s="55"/>
      <c r="CX272" s="55"/>
      <c r="CY272" s="55"/>
      <c r="CZ272" s="55"/>
      <c r="DA272" s="55"/>
      <c r="DB272" s="55"/>
      <c r="DC272" s="55"/>
      <c r="DD272" s="55"/>
      <c r="DE272" s="55"/>
      <c r="DF272" s="55"/>
      <c r="DG272" s="55"/>
      <c r="DH272" s="55"/>
      <c r="DI272" s="55"/>
      <c r="DJ272" s="55"/>
      <c r="DK272" s="55"/>
      <c r="DL272" s="55"/>
      <c r="DM272" s="55"/>
      <c r="DN272" s="55"/>
      <c r="DO272" s="55"/>
      <c r="DP272" s="55"/>
      <c r="DQ272" s="55"/>
      <c r="DR272" s="55"/>
      <c r="DS272" s="55"/>
      <c r="DT272" s="55"/>
      <c r="DU272" s="55"/>
      <c r="DV272" s="55"/>
      <c r="DW272" s="55"/>
      <c r="DX272" s="55"/>
      <c r="DY272" s="55"/>
      <c r="DZ272" s="55"/>
      <c r="EA272" s="55"/>
      <c r="EB272" s="55"/>
      <c r="EC272" s="55"/>
      <c r="ED272" s="55"/>
      <c r="EE272" s="55"/>
      <c r="EF272" s="55"/>
      <c r="EG272" s="55"/>
      <c r="EH272" s="55"/>
      <c r="EI272" s="55"/>
      <c r="EJ272" s="55"/>
      <c r="EK272" s="55"/>
      <c r="EL272" s="55"/>
      <c r="EM272" s="55"/>
      <c r="EN272" s="55"/>
      <c r="EO272" s="55"/>
      <c r="EP272" s="55"/>
      <c r="EQ272" s="55"/>
      <c r="ER272" s="55"/>
      <c r="ES272" s="55"/>
      <c r="ET272" s="55"/>
      <c r="EU272" s="55"/>
      <c r="EV272" s="55"/>
      <c r="EW272" s="55"/>
      <c r="EX272" s="55"/>
      <c r="EY272" s="55"/>
      <c r="EZ272" s="55"/>
      <c r="FA272" s="55"/>
      <c r="FB272" s="55"/>
      <c r="FC272" s="55"/>
      <c r="FD272" s="55"/>
      <c r="FE272" s="55"/>
      <c r="FF272" s="55"/>
      <c r="FG272" s="55"/>
      <c r="FH272" s="55"/>
      <c r="FI272" s="55"/>
      <c r="FJ272" s="55"/>
      <c r="FK272" s="55"/>
      <c r="FL272" s="55"/>
      <c r="FM272" s="55"/>
      <c r="FN272" s="55"/>
      <c r="FO272" s="55"/>
      <c r="FP272" s="55"/>
      <c r="FQ272" s="55"/>
      <c r="FR272" s="55"/>
      <c r="FS272" s="55"/>
      <c r="FT272" s="55"/>
      <c r="FU272" s="55"/>
      <c r="FV272" s="55"/>
      <c r="FW272" s="55"/>
      <c r="FX272" s="55"/>
      <c r="FY272" s="55"/>
      <c r="FZ272" s="55"/>
      <c r="GA272" s="55"/>
      <c r="GB272" s="55"/>
      <c r="GC272" s="55"/>
      <c r="GD272" s="55"/>
      <c r="GE272" s="55"/>
      <c r="GF272" s="55"/>
      <c r="GG272" s="55"/>
      <c r="GH272" s="55"/>
      <c r="GI272" s="55"/>
      <c r="GJ272" s="55"/>
      <c r="GK272" s="55"/>
      <c r="GL272" s="55"/>
      <c r="GM272" s="55"/>
      <c r="GN272" s="55"/>
      <c r="GO272" s="55"/>
      <c r="GP272" s="55"/>
      <c r="GQ272" s="55"/>
      <c r="GR272" s="55"/>
      <c r="GS272" s="55"/>
      <c r="GT272" s="55"/>
      <c r="GU272" s="55"/>
      <c r="GV272" s="55"/>
      <c r="GW272" s="55"/>
      <c r="GX272" s="55"/>
      <c r="GY272" s="55"/>
      <c r="GZ272" s="55"/>
      <c r="HA272" s="55"/>
      <c r="HB272" s="55"/>
      <c r="HC272" s="55"/>
      <c r="HD272" s="55"/>
      <c r="HE272" s="55"/>
      <c r="HF272" s="55"/>
      <c r="HG272" s="55"/>
      <c r="HH272" s="55"/>
      <c r="HI272" s="55"/>
      <c r="HJ272" s="55"/>
      <c r="HK272" s="55"/>
      <c r="HL272" s="55"/>
      <c r="HM272" s="55"/>
      <c r="HN272" s="55"/>
      <c r="HO272" s="55"/>
      <c r="HP272" s="55"/>
      <c r="HQ272" s="55"/>
      <c r="HR272" s="55"/>
      <c r="HS272" s="55"/>
      <c r="HT272" s="55"/>
      <c r="HU272" s="55"/>
      <c r="HV272" s="55"/>
      <c r="HW272" s="55"/>
      <c r="HX272" s="55"/>
      <c r="HY272" s="55"/>
      <c r="HZ272" s="55"/>
      <c r="IA272" s="55"/>
      <c r="IB272" s="55"/>
      <c r="IC272" s="55"/>
      <c r="ID272" s="55"/>
      <c r="IE272" s="55"/>
      <c r="IF272" s="55"/>
      <c r="IG272" s="55"/>
      <c r="IH272" s="55"/>
      <c r="II272" s="55"/>
      <c r="IJ272" s="55"/>
      <c r="IK272" s="55"/>
      <c r="IL272" s="55"/>
      <c r="IM272" s="55"/>
      <c r="IN272" s="55"/>
      <c r="IO272" s="55"/>
      <c r="IP272" s="55"/>
      <c r="IQ272" s="55"/>
      <c r="IR272" s="55"/>
      <c r="IS272" s="55"/>
      <c r="IT272" s="55"/>
      <c r="IU272" s="55"/>
      <c r="IV272" s="55"/>
      <c r="IW272" s="55"/>
      <c r="IX272" s="55"/>
      <c r="IY272" s="55"/>
      <c r="IZ272" s="55"/>
      <c r="JA272" s="55"/>
      <c r="JB272" s="55"/>
    </row>
    <row r="273" spans="25:262" x14ac:dyDescent="0.25"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BG273" s="55"/>
      <c r="BH273" s="55"/>
      <c r="BI273" s="55"/>
      <c r="BJ273" s="55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  <c r="CD273" s="55"/>
      <c r="CE273" s="55"/>
      <c r="CF273" s="55"/>
      <c r="CG273" s="55"/>
      <c r="CH273" s="55"/>
      <c r="CI273" s="55"/>
      <c r="CJ273" s="55"/>
      <c r="CK273" s="55"/>
      <c r="CL273" s="55"/>
      <c r="CM273" s="55"/>
      <c r="CN273" s="55"/>
      <c r="CO273" s="55"/>
      <c r="CP273" s="55"/>
      <c r="CQ273" s="55"/>
      <c r="CR273" s="55"/>
      <c r="CS273" s="55"/>
      <c r="CT273" s="55"/>
      <c r="CU273" s="55"/>
      <c r="CV273" s="55"/>
      <c r="CW273" s="55"/>
      <c r="CX273" s="55"/>
      <c r="CY273" s="55"/>
      <c r="CZ273" s="55"/>
      <c r="DA273" s="55"/>
      <c r="DB273" s="55"/>
      <c r="DC273" s="55"/>
      <c r="DD273" s="55"/>
      <c r="DE273" s="55"/>
      <c r="DF273" s="55"/>
      <c r="DG273" s="55"/>
      <c r="DH273" s="55"/>
      <c r="DI273" s="55"/>
      <c r="DJ273" s="55"/>
      <c r="DK273" s="55"/>
      <c r="DL273" s="55"/>
      <c r="DM273" s="55"/>
      <c r="DN273" s="55"/>
      <c r="DO273" s="55"/>
      <c r="DP273" s="55"/>
      <c r="DQ273" s="55"/>
      <c r="DR273" s="55"/>
      <c r="DS273" s="55"/>
      <c r="DT273" s="55"/>
      <c r="DU273" s="55"/>
      <c r="DV273" s="55"/>
      <c r="DW273" s="55"/>
      <c r="DX273" s="55"/>
      <c r="DY273" s="55"/>
      <c r="DZ273" s="55"/>
      <c r="EA273" s="55"/>
      <c r="EB273" s="55"/>
      <c r="EC273" s="55"/>
      <c r="ED273" s="55"/>
      <c r="EE273" s="55"/>
      <c r="EF273" s="55"/>
      <c r="EG273" s="55"/>
      <c r="EH273" s="55"/>
      <c r="EI273" s="55"/>
      <c r="EJ273" s="55"/>
      <c r="EK273" s="55"/>
      <c r="EL273" s="55"/>
      <c r="EM273" s="55"/>
      <c r="EN273" s="55"/>
      <c r="EO273" s="55"/>
      <c r="EP273" s="55"/>
      <c r="EQ273" s="55"/>
      <c r="ER273" s="55"/>
      <c r="ES273" s="55"/>
      <c r="ET273" s="55"/>
      <c r="EU273" s="55"/>
      <c r="EV273" s="55"/>
      <c r="EW273" s="55"/>
      <c r="EX273" s="55"/>
      <c r="EY273" s="55"/>
      <c r="EZ273" s="55"/>
      <c r="FA273" s="55"/>
      <c r="FB273" s="55"/>
      <c r="FC273" s="55"/>
      <c r="FD273" s="55"/>
      <c r="FE273" s="55"/>
      <c r="FF273" s="55"/>
      <c r="FG273" s="55"/>
      <c r="FH273" s="55"/>
      <c r="FI273" s="55"/>
      <c r="FJ273" s="55"/>
      <c r="FK273" s="55"/>
      <c r="FL273" s="55"/>
      <c r="FM273" s="55"/>
      <c r="FN273" s="55"/>
      <c r="FO273" s="55"/>
      <c r="FP273" s="55"/>
      <c r="FQ273" s="55"/>
      <c r="FR273" s="55"/>
      <c r="FS273" s="55"/>
      <c r="FT273" s="55"/>
      <c r="FU273" s="55"/>
      <c r="FV273" s="55"/>
      <c r="FW273" s="55"/>
      <c r="FX273" s="55"/>
      <c r="FY273" s="55"/>
      <c r="FZ273" s="55"/>
      <c r="GA273" s="55"/>
      <c r="GB273" s="55"/>
      <c r="GC273" s="55"/>
      <c r="GD273" s="55"/>
      <c r="GE273" s="55"/>
      <c r="GF273" s="55"/>
      <c r="GG273" s="55"/>
      <c r="GH273" s="55"/>
      <c r="GI273" s="55"/>
      <c r="GJ273" s="55"/>
      <c r="GK273" s="55"/>
      <c r="GL273" s="55"/>
      <c r="GM273" s="55"/>
      <c r="GN273" s="55"/>
      <c r="GO273" s="55"/>
      <c r="GP273" s="55"/>
      <c r="GQ273" s="55"/>
      <c r="GR273" s="55"/>
      <c r="GS273" s="55"/>
      <c r="GT273" s="55"/>
      <c r="GU273" s="55"/>
      <c r="GV273" s="55"/>
      <c r="GW273" s="55"/>
      <c r="GX273" s="55"/>
      <c r="GY273" s="55"/>
      <c r="GZ273" s="55"/>
      <c r="HA273" s="55"/>
      <c r="HB273" s="55"/>
      <c r="HC273" s="55"/>
      <c r="HD273" s="55"/>
      <c r="HE273" s="55"/>
      <c r="HF273" s="55"/>
      <c r="HG273" s="55"/>
      <c r="HH273" s="55"/>
      <c r="HI273" s="55"/>
      <c r="HJ273" s="55"/>
      <c r="HK273" s="55"/>
      <c r="HL273" s="55"/>
      <c r="HM273" s="55"/>
      <c r="HN273" s="55"/>
      <c r="HO273" s="55"/>
      <c r="HP273" s="55"/>
      <c r="HQ273" s="55"/>
      <c r="HR273" s="55"/>
      <c r="HS273" s="55"/>
      <c r="HT273" s="55"/>
      <c r="HU273" s="55"/>
      <c r="HV273" s="55"/>
      <c r="HW273" s="55"/>
      <c r="HX273" s="55"/>
      <c r="HY273" s="55"/>
      <c r="HZ273" s="55"/>
      <c r="IA273" s="55"/>
      <c r="IB273" s="55"/>
      <c r="IC273" s="55"/>
      <c r="ID273" s="55"/>
      <c r="IE273" s="55"/>
      <c r="IF273" s="55"/>
      <c r="IG273" s="55"/>
      <c r="IH273" s="55"/>
      <c r="II273" s="55"/>
      <c r="IJ273" s="55"/>
      <c r="IK273" s="55"/>
      <c r="IL273" s="55"/>
      <c r="IM273" s="55"/>
      <c r="IN273" s="55"/>
      <c r="IO273" s="55"/>
      <c r="IP273" s="55"/>
      <c r="IQ273" s="55"/>
      <c r="IR273" s="55"/>
      <c r="IS273" s="55"/>
      <c r="IT273" s="55"/>
      <c r="IU273" s="55"/>
      <c r="IV273" s="55"/>
      <c r="IW273" s="55"/>
      <c r="IX273" s="55"/>
      <c r="IY273" s="55"/>
      <c r="IZ273" s="55"/>
      <c r="JA273" s="55"/>
      <c r="JB273" s="55"/>
    </row>
    <row r="274" spans="25:262" x14ac:dyDescent="0.25"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  <c r="BF274" s="55"/>
      <c r="BG274" s="55"/>
      <c r="BH274" s="55"/>
      <c r="BI274" s="55"/>
      <c r="BJ274" s="55"/>
      <c r="BK274" s="55"/>
      <c r="BL274" s="55"/>
      <c r="BM274" s="55"/>
      <c r="BN274" s="55"/>
      <c r="BO274" s="55"/>
      <c r="BP274" s="55"/>
      <c r="BQ274" s="55"/>
      <c r="BR274" s="55"/>
      <c r="BS274" s="55"/>
      <c r="BT274" s="55"/>
      <c r="BU274" s="55"/>
      <c r="BV274" s="55"/>
      <c r="BW274" s="55"/>
      <c r="BX274" s="55"/>
      <c r="BY274" s="55"/>
      <c r="BZ274" s="55"/>
      <c r="CA274" s="55"/>
      <c r="CB274" s="55"/>
      <c r="CC274" s="55"/>
      <c r="CD274" s="55"/>
      <c r="CE274" s="55"/>
      <c r="CF274" s="55"/>
      <c r="CG274" s="55"/>
      <c r="CH274" s="55"/>
      <c r="CI274" s="55"/>
      <c r="CJ274" s="55"/>
      <c r="CK274" s="55"/>
      <c r="CL274" s="55"/>
      <c r="CM274" s="55"/>
      <c r="CN274" s="55"/>
      <c r="CO274" s="55"/>
      <c r="CP274" s="55"/>
      <c r="CQ274" s="55"/>
      <c r="CR274" s="55"/>
      <c r="CS274" s="55"/>
      <c r="CT274" s="55"/>
      <c r="CU274" s="55"/>
      <c r="CV274" s="55"/>
      <c r="CW274" s="55"/>
      <c r="CX274" s="55"/>
      <c r="CY274" s="55"/>
      <c r="CZ274" s="55"/>
      <c r="DA274" s="55"/>
      <c r="DB274" s="55"/>
      <c r="DC274" s="55"/>
      <c r="DD274" s="55"/>
      <c r="DE274" s="55"/>
      <c r="DF274" s="55"/>
      <c r="DG274" s="55"/>
      <c r="DH274" s="55"/>
      <c r="DI274" s="55"/>
      <c r="DJ274" s="55"/>
      <c r="DK274" s="55"/>
      <c r="DL274" s="55"/>
      <c r="DM274" s="55"/>
      <c r="DN274" s="55"/>
      <c r="DO274" s="55"/>
      <c r="DP274" s="55"/>
      <c r="DQ274" s="55"/>
      <c r="DR274" s="55"/>
      <c r="DS274" s="55"/>
      <c r="DT274" s="55"/>
      <c r="DU274" s="55"/>
      <c r="DV274" s="55"/>
      <c r="DW274" s="55"/>
      <c r="DX274" s="55"/>
      <c r="DY274" s="55"/>
      <c r="DZ274" s="55"/>
      <c r="EA274" s="55"/>
      <c r="EB274" s="55"/>
      <c r="EC274" s="55"/>
      <c r="ED274" s="55"/>
      <c r="EE274" s="55"/>
      <c r="EF274" s="55"/>
      <c r="EG274" s="55"/>
      <c r="EH274" s="55"/>
      <c r="EI274" s="55"/>
      <c r="EJ274" s="55"/>
      <c r="EK274" s="55"/>
      <c r="EL274" s="55"/>
      <c r="EM274" s="55"/>
      <c r="EN274" s="55"/>
      <c r="EO274" s="55"/>
      <c r="EP274" s="55"/>
      <c r="EQ274" s="55"/>
      <c r="ER274" s="55"/>
      <c r="ES274" s="55"/>
      <c r="ET274" s="55"/>
      <c r="EU274" s="55"/>
      <c r="EV274" s="55"/>
      <c r="EW274" s="55"/>
      <c r="EX274" s="55"/>
      <c r="EY274" s="55"/>
      <c r="EZ274" s="55"/>
      <c r="FA274" s="55"/>
      <c r="FB274" s="55"/>
      <c r="FC274" s="55"/>
      <c r="FD274" s="55"/>
      <c r="FE274" s="55"/>
      <c r="FF274" s="55"/>
      <c r="FG274" s="55"/>
      <c r="FH274" s="55"/>
      <c r="FI274" s="55"/>
      <c r="FJ274" s="55"/>
      <c r="FK274" s="55"/>
      <c r="FL274" s="55"/>
      <c r="FM274" s="55"/>
      <c r="FN274" s="55"/>
      <c r="FO274" s="55"/>
      <c r="FP274" s="55"/>
      <c r="FQ274" s="55"/>
      <c r="FR274" s="55"/>
      <c r="FS274" s="55"/>
      <c r="FT274" s="55"/>
      <c r="FU274" s="55"/>
      <c r="FV274" s="55"/>
      <c r="FW274" s="55"/>
      <c r="FX274" s="55"/>
      <c r="FY274" s="55"/>
      <c r="FZ274" s="55"/>
      <c r="GA274" s="55"/>
      <c r="GB274" s="55"/>
      <c r="GC274" s="55"/>
      <c r="GD274" s="55"/>
      <c r="GE274" s="55"/>
      <c r="GF274" s="55"/>
      <c r="GG274" s="55"/>
      <c r="GH274" s="55"/>
      <c r="GI274" s="55"/>
      <c r="GJ274" s="55"/>
      <c r="GK274" s="55"/>
      <c r="GL274" s="55"/>
      <c r="GM274" s="55"/>
      <c r="GN274" s="55"/>
      <c r="GO274" s="55"/>
      <c r="GP274" s="55"/>
      <c r="GQ274" s="55"/>
      <c r="GR274" s="55"/>
      <c r="GS274" s="55"/>
      <c r="GT274" s="55"/>
      <c r="GU274" s="55"/>
      <c r="GV274" s="55"/>
      <c r="GW274" s="55"/>
      <c r="GX274" s="55"/>
      <c r="GY274" s="55"/>
      <c r="GZ274" s="55"/>
      <c r="HA274" s="55"/>
      <c r="HB274" s="55"/>
      <c r="HC274" s="55"/>
      <c r="HD274" s="55"/>
      <c r="HE274" s="55"/>
      <c r="HF274" s="55"/>
      <c r="HG274" s="55"/>
      <c r="HH274" s="55"/>
      <c r="HI274" s="55"/>
      <c r="HJ274" s="55"/>
      <c r="HK274" s="55"/>
      <c r="HL274" s="55"/>
      <c r="HM274" s="55"/>
      <c r="HN274" s="55"/>
      <c r="HO274" s="55"/>
      <c r="HP274" s="55"/>
      <c r="HQ274" s="55"/>
      <c r="HR274" s="55"/>
      <c r="HS274" s="55"/>
      <c r="HT274" s="55"/>
      <c r="HU274" s="55"/>
      <c r="HV274" s="55"/>
      <c r="HW274" s="55"/>
      <c r="HX274" s="55"/>
      <c r="HY274" s="55"/>
      <c r="HZ274" s="55"/>
      <c r="IA274" s="55"/>
      <c r="IB274" s="55"/>
      <c r="IC274" s="55"/>
      <c r="ID274" s="55"/>
      <c r="IE274" s="55"/>
      <c r="IF274" s="55"/>
      <c r="IG274" s="55"/>
      <c r="IH274" s="55"/>
      <c r="II274" s="55"/>
      <c r="IJ274" s="55"/>
      <c r="IK274" s="55"/>
      <c r="IL274" s="55"/>
      <c r="IM274" s="55"/>
      <c r="IN274" s="55"/>
      <c r="IO274" s="55"/>
      <c r="IP274" s="55"/>
      <c r="IQ274" s="55"/>
      <c r="IR274" s="55"/>
      <c r="IS274" s="55"/>
      <c r="IT274" s="55"/>
      <c r="IU274" s="55"/>
      <c r="IV274" s="55"/>
      <c r="IW274" s="55"/>
      <c r="IX274" s="55"/>
      <c r="IY274" s="55"/>
      <c r="IZ274" s="55"/>
      <c r="JA274" s="55"/>
      <c r="JB274" s="55"/>
    </row>
    <row r="275" spans="25:262" x14ac:dyDescent="0.25"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  <c r="BF275" s="55"/>
      <c r="BG275" s="55"/>
      <c r="BH275" s="55"/>
      <c r="BI275" s="55"/>
      <c r="BJ275" s="55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  <c r="CD275" s="55"/>
      <c r="CE275" s="55"/>
      <c r="CF275" s="55"/>
      <c r="CG275" s="55"/>
      <c r="CH275" s="55"/>
      <c r="CI275" s="55"/>
      <c r="CJ275" s="55"/>
      <c r="CK275" s="55"/>
      <c r="CL275" s="55"/>
      <c r="CM275" s="55"/>
      <c r="CN275" s="55"/>
      <c r="CO275" s="55"/>
      <c r="CP275" s="55"/>
      <c r="CQ275" s="55"/>
      <c r="CR275" s="55"/>
      <c r="CS275" s="55"/>
      <c r="CT275" s="55"/>
      <c r="CU275" s="55"/>
      <c r="CV275" s="55"/>
      <c r="CW275" s="55"/>
      <c r="CX275" s="55"/>
      <c r="CY275" s="55"/>
      <c r="CZ275" s="55"/>
      <c r="DA275" s="55"/>
      <c r="DB275" s="55"/>
      <c r="DC275" s="55"/>
      <c r="DD275" s="55"/>
      <c r="DE275" s="55"/>
      <c r="DF275" s="55"/>
      <c r="DG275" s="55"/>
      <c r="DH275" s="55"/>
      <c r="DI275" s="55"/>
      <c r="DJ275" s="55"/>
      <c r="DK275" s="55"/>
      <c r="DL275" s="55"/>
      <c r="DM275" s="55"/>
      <c r="DN275" s="55"/>
      <c r="DO275" s="55"/>
      <c r="DP275" s="55"/>
      <c r="DQ275" s="55"/>
      <c r="DR275" s="55"/>
      <c r="DS275" s="55"/>
      <c r="DT275" s="55"/>
      <c r="DU275" s="55"/>
      <c r="DV275" s="55"/>
      <c r="DW275" s="55"/>
      <c r="DX275" s="55"/>
      <c r="DY275" s="55"/>
      <c r="DZ275" s="55"/>
      <c r="EA275" s="55"/>
      <c r="EB275" s="55"/>
      <c r="EC275" s="55"/>
      <c r="ED275" s="55"/>
      <c r="EE275" s="55"/>
      <c r="EF275" s="55"/>
      <c r="EG275" s="55"/>
      <c r="EH275" s="55"/>
      <c r="EI275" s="55"/>
      <c r="EJ275" s="55"/>
      <c r="EK275" s="55"/>
      <c r="EL275" s="55"/>
      <c r="EM275" s="55"/>
      <c r="EN275" s="55"/>
      <c r="EO275" s="55"/>
      <c r="EP275" s="55"/>
      <c r="EQ275" s="55"/>
      <c r="ER275" s="55"/>
      <c r="ES275" s="55"/>
      <c r="ET275" s="55"/>
      <c r="EU275" s="55"/>
      <c r="EV275" s="55"/>
      <c r="EW275" s="55"/>
      <c r="EX275" s="55"/>
      <c r="EY275" s="55"/>
      <c r="EZ275" s="55"/>
      <c r="FA275" s="55"/>
      <c r="FB275" s="55"/>
      <c r="FC275" s="55"/>
      <c r="FD275" s="55"/>
      <c r="FE275" s="55"/>
      <c r="FF275" s="55"/>
      <c r="FG275" s="55"/>
      <c r="FH275" s="55"/>
      <c r="FI275" s="55"/>
      <c r="FJ275" s="55"/>
      <c r="FK275" s="55"/>
      <c r="FL275" s="55"/>
      <c r="FM275" s="55"/>
      <c r="FN275" s="55"/>
      <c r="FO275" s="55"/>
      <c r="FP275" s="55"/>
      <c r="FQ275" s="55"/>
      <c r="FR275" s="55"/>
      <c r="FS275" s="55"/>
      <c r="FT275" s="55"/>
      <c r="FU275" s="55"/>
      <c r="FV275" s="55"/>
      <c r="FW275" s="55"/>
      <c r="FX275" s="55"/>
      <c r="FY275" s="55"/>
      <c r="FZ275" s="55"/>
      <c r="GA275" s="55"/>
      <c r="GB275" s="55"/>
      <c r="GC275" s="55"/>
      <c r="GD275" s="55"/>
      <c r="GE275" s="55"/>
      <c r="GF275" s="55"/>
      <c r="GG275" s="55"/>
      <c r="GH275" s="55"/>
      <c r="GI275" s="55"/>
      <c r="GJ275" s="55"/>
      <c r="GK275" s="55"/>
      <c r="GL275" s="55"/>
      <c r="GM275" s="55"/>
      <c r="GN275" s="55"/>
      <c r="GO275" s="55"/>
      <c r="GP275" s="55"/>
      <c r="GQ275" s="55"/>
      <c r="GR275" s="55"/>
      <c r="GS275" s="55"/>
      <c r="GT275" s="55"/>
      <c r="GU275" s="55"/>
      <c r="GV275" s="55"/>
      <c r="GW275" s="55"/>
      <c r="GX275" s="55"/>
      <c r="GY275" s="55"/>
      <c r="GZ275" s="55"/>
      <c r="HA275" s="55"/>
      <c r="HB275" s="55"/>
      <c r="HC275" s="55"/>
      <c r="HD275" s="55"/>
      <c r="HE275" s="55"/>
      <c r="HF275" s="55"/>
      <c r="HG275" s="55"/>
      <c r="HH275" s="55"/>
      <c r="HI275" s="55"/>
      <c r="HJ275" s="55"/>
      <c r="HK275" s="55"/>
      <c r="HL275" s="55"/>
      <c r="HM275" s="55"/>
      <c r="HN275" s="55"/>
      <c r="HO275" s="55"/>
      <c r="HP275" s="55"/>
      <c r="HQ275" s="55"/>
      <c r="HR275" s="55"/>
      <c r="HS275" s="55"/>
      <c r="HT275" s="55"/>
      <c r="HU275" s="55"/>
      <c r="HV275" s="55"/>
      <c r="HW275" s="55"/>
      <c r="HX275" s="55"/>
      <c r="HY275" s="55"/>
      <c r="HZ275" s="55"/>
      <c r="IA275" s="55"/>
      <c r="IB275" s="55"/>
      <c r="IC275" s="55"/>
      <c r="ID275" s="55"/>
      <c r="IE275" s="55"/>
      <c r="IF275" s="55"/>
      <c r="IG275" s="55"/>
      <c r="IH275" s="55"/>
      <c r="II275" s="55"/>
      <c r="IJ275" s="55"/>
      <c r="IK275" s="55"/>
      <c r="IL275" s="55"/>
      <c r="IM275" s="55"/>
      <c r="IN275" s="55"/>
      <c r="IO275" s="55"/>
      <c r="IP275" s="55"/>
      <c r="IQ275" s="55"/>
      <c r="IR275" s="55"/>
      <c r="IS275" s="55"/>
      <c r="IT275" s="55"/>
      <c r="IU275" s="55"/>
      <c r="IV275" s="55"/>
      <c r="IW275" s="55"/>
      <c r="IX275" s="55"/>
      <c r="IY275" s="55"/>
      <c r="IZ275" s="55"/>
      <c r="JA275" s="55"/>
      <c r="JB275" s="55"/>
    </row>
    <row r="276" spans="25:262" x14ac:dyDescent="0.25"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  <c r="CD276" s="55"/>
      <c r="CE276" s="55"/>
      <c r="CF276" s="55"/>
      <c r="CG276" s="55"/>
      <c r="CH276" s="55"/>
      <c r="CI276" s="55"/>
      <c r="CJ276" s="55"/>
      <c r="CK276" s="55"/>
      <c r="CL276" s="55"/>
      <c r="CM276" s="55"/>
      <c r="CN276" s="55"/>
      <c r="CO276" s="55"/>
      <c r="CP276" s="55"/>
      <c r="CQ276" s="55"/>
      <c r="CR276" s="55"/>
      <c r="CS276" s="55"/>
      <c r="CT276" s="55"/>
      <c r="CU276" s="55"/>
      <c r="CV276" s="55"/>
      <c r="CW276" s="55"/>
      <c r="CX276" s="55"/>
      <c r="CY276" s="55"/>
      <c r="CZ276" s="55"/>
      <c r="DA276" s="55"/>
      <c r="DB276" s="55"/>
      <c r="DC276" s="55"/>
      <c r="DD276" s="55"/>
      <c r="DE276" s="55"/>
      <c r="DF276" s="55"/>
      <c r="DG276" s="55"/>
      <c r="DH276" s="55"/>
      <c r="DI276" s="55"/>
      <c r="DJ276" s="55"/>
      <c r="DK276" s="55"/>
      <c r="DL276" s="55"/>
      <c r="DM276" s="55"/>
      <c r="DN276" s="55"/>
      <c r="DO276" s="55"/>
      <c r="DP276" s="55"/>
      <c r="DQ276" s="55"/>
      <c r="DR276" s="55"/>
      <c r="DS276" s="55"/>
      <c r="DT276" s="55"/>
      <c r="DU276" s="55"/>
      <c r="DV276" s="55"/>
      <c r="DW276" s="55"/>
      <c r="DX276" s="55"/>
      <c r="DY276" s="55"/>
      <c r="DZ276" s="55"/>
      <c r="EA276" s="55"/>
      <c r="EB276" s="55"/>
      <c r="EC276" s="55"/>
      <c r="ED276" s="55"/>
      <c r="EE276" s="55"/>
      <c r="EF276" s="55"/>
      <c r="EG276" s="55"/>
      <c r="EH276" s="55"/>
      <c r="EI276" s="55"/>
      <c r="EJ276" s="55"/>
      <c r="EK276" s="55"/>
      <c r="EL276" s="55"/>
      <c r="EM276" s="55"/>
      <c r="EN276" s="55"/>
      <c r="EO276" s="55"/>
      <c r="EP276" s="55"/>
      <c r="EQ276" s="55"/>
      <c r="ER276" s="55"/>
      <c r="ES276" s="55"/>
      <c r="ET276" s="55"/>
      <c r="EU276" s="55"/>
      <c r="EV276" s="55"/>
      <c r="EW276" s="55"/>
      <c r="EX276" s="55"/>
      <c r="EY276" s="55"/>
      <c r="EZ276" s="55"/>
      <c r="FA276" s="55"/>
      <c r="FB276" s="55"/>
      <c r="FC276" s="55"/>
      <c r="FD276" s="55"/>
      <c r="FE276" s="55"/>
      <c r="FF276" s="55"/>
      <c r="FG276" s="55"/>
      <c r="FH276" s="55"/>
      <c r="FI276" s="55"/>
      <c r="FJ276" s="55"/>
      <c r="FK276" s="55"/>
      <c r="FL276" s="55"/>
      <c r="FM276" s="55"/>
      <c r="FN276" s="55"/>
      <c r="FO276" s="55"/>
      <c r="FP276" s="55"/>
      <c r="FQ276" s="55"/>
      <c r="FR276" s="55"/>
      <c r="FS276" s="55"/>
      <c r="FT276" s="55"/>
      <c r="FU276" s="55"/>
      <c r="FV276" s="55"/>
      <c r="FW276" s="55"/>
      <c r="FX276" s="55"/>
      <c r="FY276" s="55"/>
      <c r="FZ276" s="55"/>
      <c r="GA276" s="55"/>
      <c r="GB276" s="55"/>
      <c r="GC276" s="55"/>
      <c r="GD276" s="55"/>
      <c r="GE276" s="55"/>
      <c r="GF276" s="55"/>
      <c r="GG276" s="55"/>
      <c r="GH276" s="55"/>
      <c r="GI276" s="55"/>
      <c r="GJ276" s="55"/>
      <c r="GK276" s="55"/>
      <c r="GL276" s="55"/>
      <c r="GM276" s="55"/>
      <c r="GN276" s="55"/>
      <c r="GO276" s="55"/>
      <c r="GP276" s="55"/>
      <c r="GQ276" s="55"/>
      <c r="GR276" s="55"/>
      <c r="GS276" s="55"/>
      <c r="GT276" s="55"/>
      <c r="GU276" s="55"/>
      <c r="GV276" s="55"/>
      <c r="GW276" s="55"/>
      <c r="GX276" s="55"/>
      <c r="GY276" s="55"/>
      <c r="GZ276" s="55"/>
      <c r="HA276" s="55"/>
      <c r="HB276" s="55"/>
      <c r="HC276" s="55"/>
      <c r="HD276" s="55"/>
      <c r="HE276" s="55"/>
      <c r="HF276" s="55"/>
      <c r="HG276" s="55"/>
      <c r="HH276" s="55"/>
      <c r="HI276" s="55"/>
      <c r="HJ276" s="55"/>
      <c r="HK276" s="55"/>
      <c r="HL276" s="55"/>
      <c r="HM276" s="55"/>
      <c r="HN276" s="55"/>
      <c r="HO276" s="55"/>
      <c r="HP276" s="55"/>
      <c r="HQ276" s="55"/>
      <c r="HR276" s="55"/>
      <c r="HS276" s="55"/>
      <c r="HT276" s="55"/>
      <c r="HU276" s="55"/>
      <c r="HV276" s="55"/>
      <c r="HW276" s="55"/>
      <c r="HX276" s="55"/>
      <c r="HY276" s="55"/>
      <c r="HZ276" s="55"/>
      <c r="IA276" s="55"/>
      <c r="IB276" s="55"/>
      <c r="IC276" s="55"/>
      <c r="ID276" s="55"/>
      <c r="IE276" s="55"/>
      <c r="IF276" s="55"/>
      <c r="IG276" s="55"/>
      <c r="IH276" s="55"/>
      <c r="II276" s="55"/>
      <c r="IJ276" s="55"/>
      <c r="IK276" s="55"/>
      <c r="IL276" s="55"/>
      <c r="IM276" s="55"/>
      <c r="IN276" s="55"/>
      <c r="IO276" s="55"/>
      <c r="IP276" s="55"/>
      <c r="IQ276" s="55"/>
      <c r="IR276" s="55"/>
      <c r="IS276" s="55"/>
      <c r="IT276" s="55"/>
      <c r="IU276" s="55"/>
      <c r="IV276" s="55"/>
      <c r="IW276" s="55"/>
      <c r="IX276" s="55"/>
      <c r="IY276" s="55"/>
      <c r="IZ276" s="55"/>
      <c r="JA276" s="55"/>
      <c r="JB276" s="55"/>
    </row>
    <row r="277" spans="25:262" x14ac:dyDescent="0.25"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  <c r="BF277" s="55"/>
      <c r="BG277" s="55"/>
      <c r="BH277" s="55"/>
      <c r="BI277" s="55"/>
      <c r="BJ277" s="55"/>
      <c r="BK277" s="55"/>
      <c r="BL277" s="55"/>
      <c r="BM277" s="55"/>
      <c r="BN277" s="55"/>
      <c r="BO277" s="55"/>
      <c r="BP277" s="55"/>
      <c r="BQ277" s="55"/>
      <c r="BR277" s="55"/>
      <c r="BS277" s="55"/>
      <c r="BT277" s="55"/>
      <c r="BU277" s="55"/>
      <c r="BV277" s="55"/>
      <c r="BW277" s="55"/>
      <c r="BX277" s="55"/>
      <c r="BY277" s="55"/>
      <c r="BZ277" s="55"/>
      <c r="CA277" s="55"/>
      <c r="CB277" s="55"/>
      <c r="CC277" s="55"/>
      <c r="CD277" s="55"/>
      <c r="CE277" s="55"/>
      <c r="CF277" s="55"/>
      <c r="CG277" s="55"/>
      <c r="CH277" s="55"/>
      <c r="CI277" s="55"/>
      <c r="CJ277" s="55"/>
      <c r="CK277" s="55"/>
      <c r="CL277" s="55"/>
      <c r="CM277" s="55"/>
      <c r="CN277" s="55"/>
      <c r="CO277" s="55"/>
      <c r="CP277" s="55"/>
      <c r="CQ277" s="55"/>
      <c r="CR277" s="55"/>
      <c r="CS277" s="55"/>
      <c r="CT277" s="55"/>
      <c r="CU277" s="55"/>
      <c r="CV277" s="55"/>
      <c r="CW277" s="55"/>
      <c r="CX277" s="55"/>
      <c r="CY277" s="55"/>
      <c r="CZ277" s="55"/>
      <c r="DA277" s="55"/>
      <c r="DB277" s="55"/>
      <c r="DC277" s="55"/>
      <c r="DD277" s="55"/>
      <c r="DE277" s="55"/>
      <c r="DF277" s="55"/>
      <c r="DG277" s="55"/>
      <c r="DH277" s="55"/>
      <c r="DI277" s="55"/>
      <c r="DJ277" s="55"/>
      <c r="DK277" s="55"/>
      <c r="DL277" s="55"/>
      <c r="DM277" s="55"/>
      <c r="DN277" s="55"/>
      <c r="DO277" s="55"/>
      <c r="DP277" s="55"/>
      <c r="DQ277" s="55"/>
      <c r="DR277" s="55"/>
      <c r="DS277" s="55"/>
      <c r="DT277" s="55"/>
      <c r="DU277" s="55"/>
      <c r="DV277" s="55"/>
      <c r="DW277" s="55"/>
      <c r="DX277" s="55"/>
      <c r="DY277" s="55"/>
      <c r="DZ277" s="55"/>
      <c r="EA277" s="55"/>
      <c r="EB277" s="55"/>
      <c r="EC277" s="55"/>
      <c r="ED277" s="55"/>
      <c r="EE277" s="55"/>
      <c r="EF277" s="55"/>
      <c r="EG277" s="55"/>
      <c r="EH277" s="55"/>
      <c r="EI277" s="55"/>
      <c r="EJ277" s="55"/>
      <c r="EK277" s="55"/>
      <c r="EL277" s="55"/>
      <c r="EM277" s="55"/>
      <c r="EN277" s="55"/>
      <c r="EO277" s="55"/>
      <c r="EP277" s="55"/>
      <c r="EQ277" s="55"/>
      <c r="ER277" s="55"/>
      <c r="ES277" s="55"/>
      <c r="ET277" s="55"/>
      <c r="EU277" s="55"/>
      <c r="EV277" s="55"/>
      <c r="EW277" s="55"/>
      <c r="EX277" s="55"/>
      <c r="EY277" s="55"/>
      <c r="EZ277" s="55"/>
      <c r="FA277" s="55"/>
      <c r="FB277" s="55"/>
      <c r="FC277" s="55"/>
      <c r="FD277" s="55"/>
      <c r="FE277" s="55"/>
      <c r="FF277" s="55"/>
      <c r="FG277" s="55"/>
      <c r="FH277" s="55"/>
      <c r="FI277" s="55"/>
      <c r="FJ277" s="55"/>
      <c r="FK277" s="55"/>
      <c r="FL277" s="55"/>
      <c r="FM277" s="55"/>
      <c r="FN277" s="55"/>
      <c r="FO277" s="55"/>
      <c r="FP277" s="55"/>
      <c r="FQ277" s="55"/>
      <c r="FR277" s="55"/>
      <c r="FS277" s="55"/>
      <c r="FT277" s="55"/>
      <c r="FU277" s="55"/>
      <c r="FV277" s="55"/>
      <c r="FW277" s="55"/>
      <c r="FX277" s="55"/>
      <c r="FY277" s="55"/>
      <c r="FZ277" s="55"/>
      <c r="GA277" s="55"/>
      <c r="GB277" s="55"/>
      <c r="GC277" s="55"/>
      <c r="GD277" s="55"/>
      <c r="GE277" s="55"/>
      <c r="GF277" s="55"/>
      <c r="GG277" s="55"/>
      <c r="GH277" s="55"/>
      <c r="GI277" s="55"/>
      <c r="GJ277" s="55"/>
      <c r="GK277" s="55"/>
      <c r="GL277" s="55"/>
      <c r="GM277" s="55"/>
      <c r="GN277" s="55"/>
      <c r="GO277" s="55"/>
      <c r="GP277" s="55"/>
      <c r="GQ277" s="55"/>
      <c r="GR277" s="55"/>
      <c r="GS277" s="55"/>
      <c r="GT277" s="55"/>
      <c r="GU277" s="55"/>
      <c r="GV277" s="55"/>
      <c r="GW277" s="55"/>
      <c r="GX277" s="55"/>
      <c r="GY277" s="55"/>
      <c r="GZ277" s="55"/>
      <c r="HA277" s="55"/>
      <c r="HB277" s="55"/>
      <c r="HC277" s="55"/>
      <c r="HD277" s="55"/>
      <c r="HE277" s="55"/>
      <c r="HF277" s="55"/>
      <c r="HG277" s="55"/>
      <c r="HH277" s="55"/>
      <c r="HI277" s="55"/>
      <c r="HJ277" s="55"/>
      <c r="HK277" s="55"/>
      <c r="HL277" s="55"/>
      <c r="HM277" s="55"/>
      <c r="HN277" s="55"/>
      <c r="HO277" s="55"/>
      <c r="HP277" s="55"/>
      <c r="HQ277" s="55"/>
      <c r="HR277" s="55"/>
      <c r="HS277" s="55"/>
      <c r="HT277" s="55"/>
      <c r="HU277" s="55"/>
      <c r="HV277" s="55"/>
      <c r="HW277" s="55"/>
      <c r="HX277" s="55"/>
      <c r="HY277" s="55"/>
      <c r="HZ277" s="55"/>
      <c r="IA277" s="55"/>
      <c r="IB277" s="55"/>
      <c r="IC277" s="55"/>
      <c r="ID277" s="55"/>
      <c r="IE277" s="55"/>
      <c r="IF277" s="55"/>
      <c r="IG277" s="55"/>
      <c r="IH277" s="55"/>
      <c r="II277" s="55"/>
      <c r="IJ277" s="55"/>
      <c r="IK277" s="55"/>
      <c r="IL277" s="55"/>
      <c r="IM277" s="55"/>
      <c r="IN277" s="55"/>
      <c r="IO277" s="55"/>
      <c r="IP277" s="55"/>
      <c r="IQ277" s="55"/>
      <c r="IR277" s="55"/>
      <c r="IS277" s="55"/>
      <c r="IT277" s="55"/>
      <c r="IU277" s="55"/>
      <c r="IV277" s="55"/>
      <c r="IW277" s="55"/>
      <c r="IX277" s="55"/>
      <c r="IY277" s="55"/>
      <c r="IZ277" s="55"/>
      <c r="JA277" s="55"/>
      <c r="JB277" s="55"/>
    </row>
    <row r="278" spans="25:262" x14ac:dyDescent="0.25"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  <c r="BF278" s="55"/>
      <c r="BG278" s="55"/>
      <c r="BH278" s="55"/>
      <c r="BI278" s="55"/>
      <c r="BJ278" s="55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  <c r="CD278" s="55"/>
      <c r="CE278" s="55"/>
      <c r="CF278" s="55"/>
      <c r="CG278" s="55"/>
      <c r="CH278" s="55"/>
      <c r="CI278" s="55"/>
      <c r="CJ278" s="55"/>
      <c r="CK278" s="55"/>
      <c r="CL278" s="55"/>
      <c r="CM278" s="55"/>
      <c r="CN278" s="55"/>
      <c r="CO278" s="55"/>
      <c r="CP278" s="55"/>
      <c r="CQ278" s="55"/>
      <c r="CR278" s="55"/>
      <c r="CS278" s="55"/>
      <c r="CT278" s="55"/>
      <c r="CU278" s="55"/>
      <c r="CV278" s="55"/>
      <c r="CW278" s="55"/>
      <c r="CX278" s="55"/>
      <c r="CY278" s="55"/>
      <c r="CZ278" s="55"/>
      <c r="DA278" s="55"/>
      <c r="DB278" s="55"/>
      <c r="DC278" s="55"/>
      <c r="DD278" s="55"/>
      <c r="DE278" s="55"/>
      <c r="DF278" s="55"/>
      <c r="DG278" s="55"/>
      <c r="DH278" s="55"/>
      <c r="DI278" s="55"/>
      <c r="DJ278" s="55"/>
      <c r="DK278" s="55"/>
      <c r="DL278" s="55"/>
      <c r="DM278" s="55"/>
      <c r="DN278" s="55"/>
      <c r="DO278" s="55"/>
      <c r="DP278" s="55"/>
      <c r="DQ278" s="55"/>
      <c r="DR278" s="55"/>
      <c r="DS278" s="55"/>
      <c r="DT278" s="55"/>
      <c r="DU278" s="55"/>
      <c r="DV278" s="55"/>
      <c r="DW278" s="55"/>
      <c r="DX278" s="55"/>
      <c r="DY278" s="55"/>
      <c r="DZ278" s="55"/>
      <c r="EA278" s="55"/>
      <c r="EB278" s="55"/>
      <c r="EC278" s="55"/>
      <c r="ED278" s="55"/>
      <c r="EE278" s="55"/>
      <c r="EF278" s="55"/>
      <c r="EG278" s="55"/>
      <c r="EH278" s="55"/>
      <c r="EI278" s="55"/>
      <c r="EJ278" s="55"/>
      <c r="EK278" s="55"/>
      <c r="EL278" s="55"/>
      <c r="EM278" s="55"/>
      <c r="EN278" s="55"/>
      <c r="EO278" s="55"/>
      <c r="EP278" s="55"/>
      <c r="EQ278" s="55"/>
      <c r="ER278" s="55"/>
      <c r="ES278" s="55"/>
      <c r="ET278" s="55"/>
      <c r="EU278" s="55"/>
      <c r="EV278" s="55"/>
      <c r="EW278" s="55"/>
      <c r="EX278" s="55"/>
      <c r="EY278" s="55"/>
      <c r="EZ278" s="55"/>
      <c r="FA278" s="55"/>
      <c r="FB278" s="55"/>
      <c r="FC278" s="55"/>
      <c r="FD278" s="55"/>
      <c r="FE278" s="55"/>
      <c r="FF278" s="55"/>
      <c r="FG278" s="55"/>
      <c r="FH278" s="55"/>
      <c r="FI278" s="55"/>
      <c r="FJ278" s="55"/>
      <c r="FK278" s="55"/>
      <c r="FL278" s="55"/>
      <c r="FM278" s="55"/>
      <c r="FN278" s="55"/>
      <c r="FO278" s="55"/>
      <c r="FP278" s="55"/>
      <c r="FQ278" s="55"/>
      <c r="FR278" s="55"/>
      <c r="FS278" s="55"/>
      <c r="FT278" s="55"/>
      <c r="FU278" s="55"/>
      <c r="FV278" s="55"/>
      <c r="FW278" s="55"/>
      <c r="FX278" s="55"/>
      <c r="FY278" s="55"/>
      <c r="FZ278" s="55"/>
      <c r="GA278" s="55"/>
      <c r="GB278" s="55"/>
      <c r="GC278" s="55"/>
      <c r="GD278" s="55"/>
      <c r="GE278" s="55"/>
      <c r="GF278" s="55"/>
      <c r="GG278" s="55"/>
      <c r="GH278" s="55"/>
      <c r="GI278" s="55"/>
      <c r="GJ278" s="55"/>
      <c r="GK278" s="55"/>
      <c r="GL278" s="55"/>
      <c r="GM278" s="55"/>
      <c r="GN278" s="55"/>
      <c r="GO278" s="55"/>
      <c r="GP278" s="55"/>
      <c r="GQ278" s="55"/>
      <c r="GR278" s="55"/>
      <c r="GS278" s="55"/>
      <c r="GT278" s="55"/>
      <c r="GU278" s="55"/>
      <c r="GV278" s="55"/>
      <c r="GW278" s="55"/>
      <c r="GX278" s="55"/>
      <c r="GY278" s="55"/>
      <c r="GZ278" s="55"/>
      <c r="HA278" s="55"/>
      <c r="HB278" s="55"/>
      <c r="HC278" s="55"/>
      <c r="HD278" s="55"/>
      <c r="HE278" s="55"/>
      <c r="HF278" s="55"/>
      <c r="HG278" s="55"/>
      <c r="HH278" s="55"/>
      <c r="HI278" s="55"/>
      <c r="HJ278" s="55"/>
      <c r="HK278" s="55"/>
      <c r="HL278" s="55"/>
      <c r="HM278" s="55"/>
      <c r="HN278" s="55"/>
      <c r="HO278" s="55"/>
      <c r="HP278" s="55"/>
      <c r="HQ278" s="55"/>
      <c r="HR278" s="55"/>
      <c r="HS278" s="55"/>
      <c r="HT278" s="55"/>
      <c r="HU278" s="55"/>
      <c r="HV278" s="55"/>
      <c r="HW278" s="55"/>
      <c r="HX278" s="55"/>
      <c r="HY278" s="55"/>
      <c r="HZ278" s="55"/>
      <c r="IA278" s="55"/>
      <c r="IB278" s="55"/>
      <c r="IC278" s="55"/>
      <c r="ID278" s="55"/>
      <c r="IE278" s="55"/>
      <c r="IF278" s="55"/>
      <c r="IG278" s="55"/>
      <c r="IH278" s="55"/>
      <c r="II278" s="55"/>
      <c r="IJ278" s="55"/>
      <c r="IK278" s="55"/>
      <c r="IL278" s="55"/>
      <c r="IM278" s="55"/>
      <c r="IN278" s="55"/>
      <c r="IO278" s="55"/>
      <c r="IP278" s="55"/>
      <c r="IQ278" s="55"/>
      <c r="IR278" s="55"/>
      <c r="IS278" s="55"/>
      <c r="IT278" s="55"/>
      <c r="IU278" s="55"/>
      <c r="IV278" s="55"/>
      <c r="IW278" s="55"/>
      <c r="IX278" s="55"/>
      <c r="IY278" s="55"/>
      <c r="IZ278" s="55"/>
      <c r="JA278" s="55"/>
      <c r="JB278" s="55"/>
    </row>
    <row r="279" spans="25:262" x14ac:dyDescent="0.25"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55"/>
      <c r="CN279" s="55"/>
      <c r="CO279" s="55"/>
      <c r="CP279" s="55"/>
      <c r="CQ279" s="55"/>
      <c r="CR279" s="55"/>
      <c r="CS279" s="55"/>
      <c r="CT279" s="55"/>
      <c r="CU279" s="55"/>
      <c r="CV279" s="55"/>
      <c r="CW279" s="55"/>
      <c r="CX279" s="55"/>
      <c r="CY279" s="55"/>
      <c r="CZ279" s="55"/>
      <c r="DA279" s="55"/>
      <c r="DB279" s="55"/>
      <c r="DC279" s="55"/>
      <c r="DD279" s="55"/>
      <c r="DE279" s="55"/>
      <c r="DF279" s="55"/>
      <c r="DG279" s="55"/>
      <c r="DH279" s="55"/>
      <c r="DI279" s="55"/>
      <c r="DJ279" s="55"/>
      <c r="DK279" s="55"/>
      <c r="DL279" s="55"/>
      <c r="DM279" s="55"/>
      <c r="DN279" s="55"/>
      <c r="DO279" s="55"/>
      <c r="DP279" s="55"/>
      <c r="DQ279" s="55"/>
      <c r="DR279" s="55"/>
      <c r="DS279" s="55"/>
      <c r="DT279" s="55"/>
      <c r="DU279" s="55"/>
      <c r="DV279" s="55"/>
      <c r="DW279" s="55"/>
      <c r="DX279" s="55"/>
      <c r="DY279" s="55"/>
      <c r="DZ279" s="55"/>
      <c r="EA279" s="55"/>
      <c r="EB279" s="55"/>
      <c r="EC279" s="55"/>
      <c r="ED279" s="55"/>
      <c r="EE279" s="55"/>
      <c r="EF279" s="55"/>
      <c r="EG279" s="55"/>
      <c r="EH279" s="55"/>
      <c r="EI279" s="55"/>
      <c r="EJ279" s="55"/>
      <c r="EK279" s="55"/>
      <c r="EL279" s="55"/>
      <c r="EM279" s="55"/>
      <c r="EN279" s="55"/>
      <c r="EO279" s="55"/>
      <c r="EP279" s="55"/>
      <c r="EQ279" s="55"/>
      <c r="ER279" s="55"/>
      <c r="ES279" s="55"/>
      <c r="ET279" s="55"/>
      <c r="EU279" s="55"/>
      <c r="EV279" s="55"/>
      <c r="EW279" s="55"/>
      <c r="EX279" s="55"/>
      <c r="EY279" s="55"/>
      <c r="EZ279" s="55"/>
      <c r="FA279" s="55"/>
      <c r="FB279" s="55"/>
      <c r="FC279" s="55"/>
      <c r="FD279" s="55"/>
      <c r="FE279" s="55"/>
      <c r="FF279" s="55"/>
      <c r="FG279" s="55"/>
      <c r="FH279" s="55"/>
      <c r="FI279" s="55"/>
      <c r="FJ279" s="55"/>
      <c r="FK279" s="55"/>
      <c r="FL279" s="55"/>
      <c r="FM279" s="55"/>
      <c r="FN279" s="55"/>
      <c r="FO279" s="55"/>
      <c r="FP279" s="55"/>
      <c r="FQ279" s="55"/>
      <c r="FR279" s="55"/>
      <c r="FS279" s="55"/>
      <c r="FT279" s="55"/>
      <c r="FU279" s="55"/>
      <c r="FV279" s="55"/>
      <c r="FW279" s="55"/>
      <c r="FX279" s="55"/>
      <c r="FY279" s="55"/>
      <c r="FZ279" s="55"/>
      <c r="GA279" s="55"/>
      <c r="GB279" s="55"/>
      <c r="GC279" s="55"/>
      <c r="GD279" s="55"/>
      <c r="GE279" s="55"/>
      <c r="GF279" s="55"/>
      <c r="GG279" s="55"/>
      <c r="GH279" s="55"/>
      <c r="GI279" s="55"/>
      <c r="GJ279" s="55"/>
      <c r="GK279" s="55"/>
      <c r="GL279" s="55"/>
      <c r="GM279" s="55"/>
      <c r="GN279" s="55"/>
      <c r="GO279" s="55"/>
      <c r="GP279" s="55"/>
      <c r="GQ279" s="55"/>
      <c r="GR279" s="55"/>
      <c r="GS279" s="55"/>
      <c r="GT279" s="55"/>
      <c r="GU279" s="55"/>
      <c r="GV279" s="55"/>
      <c r="GW279" s="55"/>
      <c r="GX279" s="55"/>
      <c r="GY279" s="55"/>
      <c r="GZ279" s="55"/>
      <c r="HA279" s="55"/>
      <c r="HB279" s="55"/>
      <c r="HC279" s="55"/>
      <c r="HD279" s="55"/>
      <c r="HE279" s="55"/>
      <c r="HF279" s="55"/>
      <c r="HG279" s="55"/>
      <c r="HH279" s="55"/>
      <c r="HI279" s="55"/>
      <c r="HJ279" s="55"/>
      <c r="HK279" s="55"/>
      <c r="HL279" s="55"/>
      <c r="HM279" s="55"/>
      <c r="HN279" s="55"/>
      <c r="HO279" s="55"/>
      <c r="HP279" s="55"/>
      <c r="HQ279" s="55"/>
      <c r="HR279" s="55"/>
      <c r="HS279" s="55"/>
      <c r="HT279" s="55"/>
      <c r="HU279" s="55"/>
      <c r="HV279" s="55"/>
      <c r="HW279" s="55"/>
      <c r="HX279" s="55"/>
      <c r="HY279" s="55"/>
      <c r="HZ279" s="55"/>
      <c r="IA279" s="55"/>
      <c r="IB279" s="55"/>
      <c r="IC279" s="55"/>
      <c r="ID279" s="55"/>
      <c r="IE279" s="55"/>
      <c r="IF279" s="55"/>
      <c r="IG279" s="55"/>
      <c r="IH279" s="55"/>
      <c r="II279" s="55"/>
      <c r="IJ279" s="55"/>
      <c r="IK279" s="55"/>
      <c r="IL279" s="55"/>
      <c r="IM279" s="55"/>
      <c r="IN279" s="55"/>
      <c r="IO279" s="55"/>
      <c r="IP279" s="55"/>
      <c r="IQ279" s="55"/>
      <c r="IR279" s="55"/>
      <c r="IS279" s="55"/>
      <c r="IT279" s="55"/>
      <c r="IU279" s="55"/>
      <c r="IV279" s="55"/>
      <c r="IW279" s="55"/>
      <c r="IX279" s="55"/>
      <c r="IY279" s="55"/>
      <c r="IZ279" s="55"/>
      <c r="JA279" s="55"/>
      <c r="JB279" s="55"/>
    </row>
    <row r="280" spans="25:262" x14ac:dyDescent="0.25"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  <c r="BF280" s="55"/>
      <c r="BG280" s="55"/>
      <c r="BH280" s="55"/>
      <c r="BI280" s="55"/>
      <c r="BJ280" s="55"/>
      <c r="BK280" s="55"/>
      <c r="BL280" s="55"/>
      <c r="BM280" s="55"/>
      <c r="BN280" s="55"/>
      <c r="BO280" s="55"/>
      <c r="BP280" s="55"/>
      <c r="BQ280" s="55"/>
      <c r="BR280" s="55"/>
      <c r="BS280" s="55"/>
      <c r="BT280" s="55"/>
      <c r="BU280" s="55"/>
      <c r="BV280" s="55"/>
      <c r="BW280" s="55"/>
      <c r="BX280" s="55"/>
      <c r="BY280" s="55"/>
      <c r="BZ280" s="55"/>
      <c r="CA280" s="55"/>
      <c r="CB280" s="55"/>
      <c r="CC280" s="55"/>
      <c r="CD280" s="55"/>
      <c r="CE280" s="55"/>
      <c r="CF280" s="55"/>
      <c r="CG280" s="55"/>
      <c r="CH280" s="55"/>
      <c r="CI280" s="55"/>
      <c r="CJ280" s="55"/>
      <c r="CK280" s="55"/>
      <c r="CL280" s="55"/>
      <c r="CM280" s="55"/>
      <c r="CN280" s="55"/>
      <c r="CO280" s="55"/>
      <c r="CP280" s="55"/>
      <c r="CQ280" s="55"/>
      <c r="CR280" s="55"/>
      <c r="CS280" s="55"/>
      <c r="CT280" s="55"/>
      <c r="CU280" s="55"/>
      <c r="CV280" s="55"/>
      <c r="CW280" s="55"/>
      <c r="CX280" s="55"/>
      <c r="CY280" s="55"/>
      <c r="CZ280" s="55"/>
      <c r="DA280" s="55"/>
      <c r="DB280" s="55"/>
      <c r="DC280" s="55"/>
      <c r="DD280" s="55"/>
      <c r="DE280" s="55"/>
      <c r="DF280" s="55"/>
      <c r="DG280" s="55"/>
      <c r="DH280" s="55"/>
      <c r="DI280" s="55"/>
      <c r="DJ280" s="55"/>
      <c r="DK280" s="55"/>
      <c r="DL280" s="55"/>
      <c r="DM280" s="55"/>
      <c r="DN280" s="55"/>
      <c r="DO280" s="55"/>
      <c r="DP280" s="55"/>
      <c r="DQ280" s="55"/>
      <c r="DR280" s="55"/>
      <c r="DS280" s="55"/>
      <c r="DT280" s="55"/>
      <c r="DU280" s="55"/>
      <c r="DV280" s="55"/>
      <c r="DW280" s="55"/>
      <c r="DX280" s="55"/>
      <c r="DY280" s="55"/>
      <c r="DZ280" s="55"/>
      <c r="EA280" s="55"/>
      <c r="EB280" s="55"/>
      <c r="EC280" s="55"/>
      <c r="ED280" s="55"/>
      <c r="EE280" s="55"/>
      <c r="EF280" s="55"/>
      <c r="EG280" s="55"/>
      <c r="EH280" s="55"/>
      <c r="EI280" s="55"/>
      <c r="EJ280" s="55"/>
      <c r="EK280" s="55"/>
      <c r="EL280" s="55"/>
      <c r="EM280" s="55"/>
      <c r="EN280" s="55"/>
      <c r="EO280" s="55"/>
      <c r="EP280" s="55"/>
      <c r="EQ280" s="55"/>
      <c r="ER280" s="55"/>
      <c r="ES280" s="55"/>
      <c r="ET280" s="55"/>
      <c r="EU280" s="55"/>
      <c r="EV280" s="55"/>
      <c r="EW280" s="55"/>
      <c r="EX280" s="55"/>
      <c r="EY280" s="55"/>
      <c r="EZ280" s="55"/>
      <c r="FA280" s="55"/>
      <c r="FB280" s="55"/>
      <c r="FC280" s="55"/>
      <c r="FD280" s="55"/>
      <c r="FE280" s="55"/>
      <c r="FF280" s="55"/>
      <c r="FG280" s="55"/>
      <c r="FH280" s="55"/>
      <c r="FI280" s="55"/>
      <c r="FJ280" s="55"/>
      <c r="FK280" s="55"/>
      <c r="FL280" s="55"/>
      <c r="FM280" s="55"/>
      <c r="FN280" s="55"/>
      <c r="FO280" s="55"/>
      <c r="FP280" s="55"/>
      <c r="FQ280" s="55"/>
      <c r="FR280" s="55"/>
      <c r="FS280" s="55"/>
      <c r="FT280" s="55"/>
      <c r="FU280" s="55"/>
      <c r="FV280" s="55"/>
      <c r="FW280" s="55"/>
      <c r="FX280" s="55"/>
      <c r="FY280" s="55"/>
      <c r="FZ280" s="55"/>
      <c r="GA280" s="55"/>
      <c r="GB280" s="55"/>
      <c r="GC280" s="55"/>
      <c r="GD280" s="55"/>
      <c r="GE280" s="55"/>
      <c r="GF280" s="55"/>
      <c r="GG280" s="55"/>
      <c r="GH280" s="55"/>
      <c r="GI280" s="55"/>
      <c r="GJ280" s="55"/>
      <c r="GK280" s="55"/>
      <c r="GL280" s="55"/>
      <c r="GM280" s="55"/>
      <c r="GN280" s="55"/>
      <c r="GO280" s="55"/>
      <c r="GP280" s="55"/>
      <c r="GQ280" s="55"/>
      <c r="GR280" s="55"/>
      <c r="GS280" s="55"/>
      <c r="GT280" s="55"/>
      <c r="GU280" s="55"/>
      <c r="GV280" s="55"/>
      <c r="GW280" s="55"/>
      <c r="GX280" s="55"/>
      <c r="GY280" s="55"/>
      <c r="GZ280" s="55"/>
      <c r="HA280" s="55"/>
      <c r="HB280" s="55"/>
      <c r="HC280" s="55"/>
      <c r="HD280" s="55"/>
      <c r="HE280" s="55"/>
      <c r="HF280" s="55"/>
      <c r="HG280" s="55"/>
      <c r="HH280" s="55"/>
      <c r="HI280" s="55"/>
      <c r="HJ280" s="55"/>
      <c r="HK280" s="55"/>
      <c r="HL280" s="55"/>
      <c r="HM280" s="55"/>
      <c r="HN280" s="55"/>
      <c r="HO280" s="55"/>
      <c r="HP280" s="55"/>
      <c r="HQ280" s="55"/>
      <c r="HR280" s="55"/>
      <c r="HS280" s="55"/>
      <c r="HT280" s="55"/>
      <c r="HU280" s="55"/>
      <c r="HV280" s="55"/>
      <c r="HW280" s="55"/>
      <c r="HX280" s="55"/>
      <c r="HY280" s="55"/>
      <c r="HZ280" s="55"/>
      <c r="IA280" s="55"/>
      <c r="IB280" s="55"/>
      <c r="IC280" s="55"/>
      <c r="ID280" s="55"/>
      <c r="IE280" s="55"/>
      <c r="IF280" s="55"/>
      <c r="IG280" s="55"/>
      <c r="IH280" s="55"/>
      <c r="II280" s="55"/>
      <c r="IJ280" s="55"/>
      <c r="IK280" s="55"/>
      <c r="IL280" s="55"/>
      <c r="IM280" s="55"/>
      <c r="IN280" s="55"/>
      <c r="IO280" s="55"/>
      <c r="IP280" s="55"/>
      <c r="IQ280" s="55"/>
      <c r="IR280" s="55"/>
      <c r="IS280" s="55"/>
      <c r="IT280" s="55"/>
      <c r="IU280" s="55"/>
      <c r="IV280" s="55"/>
      <c r="IW280" s="55"/>
      <c r="IX280" s="55"/>
      <c r="IY280" s="55"/>
      <c r="IZ280" s="55"/>
      <c r="JA280" s="55"/>
      <c r="JB280" s="55"/>
    </row>
    <row r="281" spans="25:262" x14ac:dyDescent="0.25"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55"/>
      <c r="CN281" s="55"/>
      <c r="CO281" s="55"/>
      <c r="CP281" s="55"/>
      <c r="CQ281" s="55"/>
      <c r="CR281" s="55"/>
      <c r="CS281" s="55"/>
      <c r="CT281" s="55"/>
      <c r="CU281" s="55"/>
      <c r="CV281" s="55"/>
      <c r="CW281" s="55"/>
      <c r="CX281" s="55"/>
      <c r="CY281" s="55"/>
      <c r="CZ281" s="55"/>
      <c r="DA281" s="55"/>
      <c r="DB281" s="55"/>
      <c r="DC281" s="55"/>
      <c r="DD281" s="55"/>
      <c r="DE281" s="55"/>
      <c r="DF281" s="55"/>
      <c r="DG281" s="55"/>
      <c r="DH281" s="55"/>
      <c r="DI281" s="55"/>
      <c r="DJ281" s="55"/>
      <c r="DK281" s="55"/>
      <c r="DL281" s="55"/>
      <c r="DM281" s="55"/>
      <c r="DN281" s="55"/>
      <c r="DO281" s="55"/>
      <c r="DP281" s="55"/>
      <c r="DQ281" s="55"/>
      <c r="DR281" s="55"/>
      <c r="DS281" s="55"/>
      <c r="DT281" s="55"/>
      <c r="DU281" s="55"/>
      <c r="DV281" s="55"/>
      <c r="DW281" s="55"/>
      <c r="DX281" s="55"/>
      <c r="DY281" s="55"/>
      <c r="DZ281" s="55"/>
      <c r="EA281" s="55"/>
      <c r="EB281" s="55"/>
      <c r="EC281" s="55"/>
      <c r="ED281" s="55"/>
      <c r="EE281" s="55"/>
      <c r="EF281" s="55"/>
      <c r="EG281" s="55"/>
      <c r="EH281" s="55"/>
      <c r="EI281" s="55"/>
      <c r="EJ281" s="55"/>
      <c r="EK281" s="55"/>
      <c r="EL281" s="55"/>
      <c r="EM281" s="55"/>
      <c r="EN281" s="55"/>
      <c r="EO281" s="55"/>
      <c r="EP281" s="55"/>
      <c r="EQ281" s="55"/>
      <c r="ER281" s="55"/>
      <c r="ES281" s="55"/>
      <c r="ET281" s="55"/>
      <c r="EU281" s="55"/>
      <c r="EV281" s="55"/>
      <c r="EW281" s="55"/>
      <c r="EX281" s="55"/>
      <c r="EY281" s="55"/>
      <c r="EZ281" s="55"/>
      <c r="FA281" s="55"/>
      <c r="FB281" s="55"/>
      <c r="FC281" s="55"/>
      <c r="FD281" s="55"/>
      <c r="FE281" s="55"/>
      <c r="FF281" s="55"/>
      <c r="FG281" s="55"/>
      <c r="FH281" s="55"/>
      <c r="FI281" s="55"/>
      <c r="FJ281" s="55"/>
      <c r="FK281" s="55"/>
      <c r="FL281" s="55"/>
      <c r="FM281" s="55"/>
      <c r="FN281" s="55"/>
      <c r="FO281" s="55"/>
      <c r="FP281" s="55"/>
      <c r="FQ281" s="55"/>
      <c r="FR281" s="55"/>
      <c r="FS281" s="55"/>
      <c r="FT281" s="55"/>
      <c r="FU281" s="55"/>
      <c r="FV281" s="55"/>
      <c r="FW281" s="55"/>
      <c r="FX281" s="55"/>
      <c r="FY281" s="55"/>
      <c r="FZ281" s="55"/>
      <c r="GA281" s="55"/>
      <c r="GB281" s="55"/>
      <c r="GC281" s="55"/>
      <c r="GD281" s="55"/>
      <c r="GE281" s="55"/>
      <c r="GF281" s="55"/>
      <c r="GG281" s="55"/>
      <c r="GH281" s="55"/>
      <c r="GI281" s="55"/>
      <c r="GJ281" s="55"/>
      <c r="GK281" s="55"/>
      <c r="GL281" s="55"/>
      <c r="GM281" s="55"/>
      <c r="GN281" s="55"/>
      <c r="GO281" s="55"/>
      <c r="GP281" s="55"/>
      <c r="GQ281" s="55"/>
      <c r="GR281" s="55"/>
      <c r="GS281" s="55"/>
      <c r="GT281" s="55"/>
      <c r="GU281" s="55"/>
      <c r="GV281" s="55"/>
      <c r="GW281" s="55"/>
      <c r="GX281" s="55"/>
      <c r="GY281" s="55"/>
      <c r="GZ281" s="55"/>
      <c r="HA281" s="55"/>
      <c r="HB281" s="55"/>
      <c r="HC281" s="55"/>
      <c r="HD281" s="55"/>
      <c r="HE281" s="55"/>
      <c r="HF281" s="55"/>
      <c r="HG281" s="55"/>
      <c r="HH281" s="55"/>
      <c r="HI281" s="55"/>
      <c r="HJ281" s="55"/>
      <c r="HK281" s="55"/>
      <c r="HL281" s="55"/>
      <c r="HM281" s="55"/>
      <c r="HN281" s="55"/>
      <c r="HO281" s="55"/>
      <c r="HP281" s="55"/>
      <c r="HQ281" s="55"/>
      <c r="HR281" s="55"/>
      <c r="HS281" s="55"/>
      <c r="HT281" s="55"/>
      <c r="HU281" s="55"/>
      <c r="HV281" s="55"/>
      <c r="HW281" s="55"/>
      <c r="HX281" s="55"/>
      <c r="HY281" s="55"/>
      <c r="HZ281" s="55"/>
      <c r="IA281" s="55"/>
      <c r="IB281" s="55"/>
      <c r="IC281" s="55"/>
      <c r="ID281" s="55"/>
      <c r="IE281" s="55"/>
      <c r="IF281" s="55"/>
      <c r="IG281" s="55"/>
      <c r="IH281" s="55"/>
      <c r="II281" s="55"/>
      <c r="IJ281" s="55"/>
      <c r="IK281" s="55"/>
      <c r="IL281" s="55"/>
      <c r="IM281" s="55"/>
      <c r="IN281" s="55"/>
      <c r="IO281" s="55"/>
      <c r="IP281" s="55"/>
      <c r="IQ281" s="55"/>
      <c r="IR281" s="55"/>
      <c r="IS281" s="55"/>
      <c r="IT281" s="55"/>
      <c r="IU281" s="55"/>
      <c r="IV281" s="55"/>
      <c r="IW281" s="55"/>
      <c r="IX281" s="55"/>
      <c r="IY281" s="55"/>
      <c r="IZ281" s="55"/>
      <c r="JA281" s="55"/>
      <c r="JB281" s="55"/>
    </row>
    <row r="282" spans="25:262" x14ac:dyDescent="0.25"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55"/>
      <c r="CN282" s="55"/>
      <c r="CO282" s="55"/>
      <c r="CP282" s="55"/>
      <c r="CQ282" s="55"/>
      <c r="CR282" s="55"/>
      <c r="CS282" s="55"/>
      <c r="CT282" s="55"/>
      <c r="CU282" s="55"/>
      <c r="CV282" s="55"/>
      <c r="CW282" s="55"/>
      <c r="CX282" s="55"/>
      <c r="CY282" s="55"/>
      <c r="CZ282" s="55"/>
      <c r="DA282" s="55"/>
      <c r="DB282" s="55"/>
      <c r="DC282" s="55"/>
      <c r="DD282" s="55"/>
      <c r="DE282" s="55"/>
      <c r="DF282" s="55"/>
      <c r="DG282" s="55"/>
      <c r="DH282" s="55"/>
      <c r="DI282" s="55"/>
      <c r="DJ282" s="55"/>
      <c r="DK282" s="55"/>
      <c r="DL282" s="55"/>
      <c r="DM282" s="55"/>
      <c r="DN282" s="55"/>
      <c r="DO282" s="55"/>
      <c r="DP282" s="55"/>
      <c r="DQ282" s="55"/>
      <c r="DR282" s="55"/>
      <c r="DS282" s="55"/>
      <c r="DT282" s="55"/>
      <c r="DU282" s="55"/>
      <c r="DV282" s="55"/>
      <c r="DW282" s="55"/>
      <c r="DX282" s="55"/>
      <c r="DY282" s="55"/>
      <c r="DZ282" s="55"/>
      <c r="EA282" s="55"/>
      <c r="EB282" s="55"/>
      <c r="EC282" s="55"/>
      <c r="ED282" s="55"/>
      <c r="EE282" s="55"/>
      <c r="EF282" s="55"/>
      <c r="EG282" s="55"/>
      <c r="EH282" s="55"/>
      <c r="EI282" s="55"/>
      <c r="EJ282" s="55"/>
      <c r="EK282" s="55"/>
      <c r="EL282" s="55"/>
      <c r="EM282" s="55"/>
      <c r="EN282" s="55"/>
      <c r="EO282" s="55"/>
      <c r="EP282" s="55"/>
      <c r="EQ282" s="55"/>
      <c r="ER282" s="55"/>
      <c r="ES282" s="55"/>
      <c r="ET282" s="55"/>
      <c r="EU282" s="55"/>
      <c r="EV282" s="55"/>
      <c r="EW282" s="55"/>
      <c r="EX282" s="55"/>
      <c r="EY282" s="55"/>
      <c r="EZ282" s="55"/>
      <c r="FA282" s="55"/>
      <c r="FB282" s="55"/>
      <c r="FC282" s="55"/>
      <c r="FD282" s="55"/>
      <c r="FE282" s="55"/>
      <c r="FF282" s="55"/>
      <c r="FG282" s="55"/>
      <c r="FH282" s="55"/>
      <c r="FI282" s="55"/>
      <c r="FJ282" s="55"/>
      <c r="FK282" s="55"/>
      <c r="FL282" s="55"/>
      <c r="FM282" s="55"/>
      <c r="FN282" s="55"/>
      <c r="FO282" s="55"/>
      <c r="FP282" s="55"/>
      <c r="FQ282" s="55"/>
      <c r="FR282" s="55"/>
      <c r="FS282" s="55"/>
      <c r="FT282" s="55"/>
      <c r="FU282" s="55"/>
      <c r="FV282" s="55"/>
      <c r="FW282" s="55"/>
      <c r="FX282" s="55"/>
      <c r="FY282" s="55"/>
      <c r="FZ282" s="55"/>
      <c r="GA282" s="55"/>
      <c r="GB282" s="55"/>
      <c r="GC282" s="55"/>
      <c r="GD282" s="55"/>
      <c r="GE282" s="55"/>
      <c r="GF282" s="55"/>
      <c r="GG282" s="55"/>
      <c r="GH282" s="55"/>
      <c r="GI282" s="55"/>
      <c r="GJ282" s="55"/>
      <c r="GK282" s="55"/>
      <c r="GL282" s="55"/>
      <c r="GM282" s="55"/>
      <c r="GN282" s="55"/>
      <c r="GO282" s="55"/>
      <c r="GP282" s="55"/>
      <c r="GQ282" s="55"/>
      <c r="GR282" s="55"/>
      <c r="GS282" s="55"/>
      <c r="GT282" s="55"/>
      <c r="GU282" s="55"/>
      <c r="GV282" s="55"/>
      <c r="GW282" s="55"/>
      <c r="GX282" s="55"/>
      <c r="GY282" s="55"/>
      <c r="GZ282" s="55"/>
      <c r="HA282" s="55"/>
      <c r="HB282" s="55"/>
      <c r="HC282" s="55"/>
      <c r="HD282" s="55"/>
      <c r="HE282" s="55"/>
      <c r="HF282" s="55"/>
      <c r="HG282" s="55"/>
      <c r="HH282" s="55"/>
      <c r="HI282" s="55"/>
      <c r="HJ282" s="55"/>
      <c r="HK282" s="55"/>
      <c r="HL282" s="55"/>
      <c r="HM282" s="55"/>
      <c r="HN282" s="55"/>
      <c r="HO282" s="55"/>
      <c r="HP282" s="55"/>
      <c r="HQ282" s="55"/>
      <c r="HR282" s="55"/>
      <c r="HS282" s="55"/>
      <c r="HT282" s="55"/>
      <c r="HU282" s="55"/>
      <c r="HV282" s="55"/>
      <c r="HW282" s="55"/>
      <c r="HX282" s="55"/>
      <c r="HY282" s="55"/>
      <c r="HZ282" s="55"/>
      <c r="IA282" s="55"/>
      <c r="IB282" s="55"/>
      <c r="IC282" s="55"/>
      <c r="ID282" s="55"/>
      <c r="IE282" s="55"/>
      <c r="IF282" s="55"/>
      <c r="IG282" s="55"/>
      <c r="IH282" s="55"/>
      <c r="II282" s="55"/>
      <c r="IJ282" s="55"/>
      <c r="IK282" s="55"/>
      <c r="IL282" s="55"/>
      <c r="IM282" s="55"/>
      <c r="IN282" s="55"/>
      <c r="IO282" s="55"/>
      <c r="IP282" s="55"/>
      <c r="IQ282" s="55"/>
      <c r="IR282" s="55"/>
      <c r="IS282" s="55"/>
      <c r="IT282" s="55"/>
      <c r="IU282" s="55"/>
      <c r="IV282" s="55"/>
      <c r="IW282" s="55"/>
      <c r="IX282" s="55"/>
      <c r="IY282" s="55"/>
      <c r="IZ282" s="55"/>
      <c r="JA282" s="55"/>
      <c r="JB282" s="55"/>
    </row>
    <row r="283" spans="25:262" x14ac:dyDescent="0.25"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BG283" s="55"/>
      <c r="BH283" s="55"/>
      <c r="BI283" s="55"/>
      <c r="BJ283" s="55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  <c r="CD283" s="55"/>
      <c r="CE283" s="55"/>
      <c r="CF283" s="55"/>
      <c r="CG283" s="55"/>
      <c r="CH283" s="55"/>
      <c r="CI283" s="55"/>
      <c r="CJ283" s="55"/>
      <c r="CK283" s="55"/>
      <c r="CL283" s="55"/>
      <c r="CM283" s="55"/>
      <c r="CN283" s="55"/>
      <c r="CO283" s="55"/>
      <c r="CP283" s="55"/>
      <c r="CQ283" s="55"/>
      <c r="CR283" s="55"/>
      <c r="CS283" s="55"/>
      <c r="CT283" s="55"/>
      <c r="CU283" s="55"/>
      <c r="CV283" s="55"/>
      <c r="CW283" s="55"/>
      <c r="CX283" s="55"/>
      <c r="CY283" s="55"/>
      <c r="CZ283" s="55"/>
      <c r="DA283" s="55"/>
      <c r="DB283" s="55"/>
      <c r="DC283" s="55"/>
      <c r="DD283" s="55"/>
      <c r="DE283" s="55"/>
      <c r="DF283" s="55"/>
      <c r="DG283" s="55"/>
      <c r="DH283" s="55"/>
      <c r="DI283" s="55"/>
      <c r="DJ283" s="55"/>
      <c r="DK283" s="55"/>
      <c r="DL283" s="55"/>
      <c r="DM283" s="55"/>
      <c r="DN283" s="55"/>
      <c r="DO283" s="55"/>
      <c r="DP283" s="55"/>
      <c r="DQ283" s="55"/>
      <c r="DR283" s="55"/>
      <c r="DS283" s="55"/>
      <c r="DT283" s="55"/>
      <c r="DU283" s="55"/>
      <c r="DV283" s="55"/>
      <c r="DW283" s="55"/>
      <c r="DX283" s="55"/>
      <c r="DY283" s="55"/>
      <c r="DZ283" s="55"/>
      <c r="EA283" s="55"/>
      <c r="EB283" s="55"/>
      <c r="EC283" s="55"/>
      <c r="ED283" s="55"/>
      <c r="EE283" s="55"/>
      <c r="EF283" s="55"/>
      <c r="EG283" s="55"/>
      <c r="EH283" s="55"/>
      <c r="EI283" s="55"/>
      <c r="EJ283" s="55"/>
      <c r="EK283" s="55"/>
      <c r="EL283" s="55"/>
      <c r="EM283" s="55"/>
      <c r="EN283" s="55"/>
      <c r="EO283" s="55"/>
      <c r="EP283" s="55"/>
      <c r="EQ283" s="55"/>
      <c r="ER283" s="55"/>
      <c r="ES283" s="55"/>
      <c r="ET283" s="55"/>
      <c r="EU283" s="55"/>
      <c r="EV283" s="55"/>
      <c r="EW283" s="55"/>
      <c r="EX283" s="55"/>
      <c r="EY283" s="55"/>
      <c r="EZ283" s="55"/>
      <c r="FA283" s="55"/>
      <c r="FB283" s="55"/>
      <c r="FC283" s="55"/>
      <c r="FD283" s="55"/>
      <c r="FE283" s="55"/>
      <c r="FF283" s="55"/>
      <c r="FG283" s="55"/>
      <c r="FH283" s="55"/>
      <c r="FI283" s="55"/>
      <c r="FJ283" s="55"/>
      <c r="FK283" s="55"/>
      <c r="FL283" s="55"/>
      <c r="FM283" s="55"/>
      <c r="FN283" s="55"/>
      <c r="FO283" s="55"/>
      <c r="FP283" s="55"/>
      <c r="FQ283" s="55"/>
      <c r="FR283" s="55"/>
      <c r="FS283" s="55"/>
      <c r="FT283" s="55"/>
      <c r="FU283" s="55"/>
      <c r="FV283" s="55"/>
      <c r="FW283" s="55"/>
      <c r="FX283" s="55"/>
      <c r="FY283" s="55"/>
      <c r="FZ283" s="55"/>
      <c r="GA283" s="55"/>
      <c r="GB283" s="55"/>
      <c r="GC283" s="55"/>
      <c r="GD283" s="55"/>
      <c r="GE283" s="55"/>
      <c r="GF283" s="55"/>
      <c r="GG283" s="55"/>
      <c r="GH283" s="55"/>
      <c r="GI283" s="55"/>
      <c r="GJ283" s="55"/>
      <c r="GK283" s="55"/>
      <c r="GL283" s="55"/>
      <c r="GM283" s="55"/>
      <c r="GN283" s="55"/>
      <c r="GO283" s="55"/>
      <c r="GP283" s="55"/>
      <c r="GQ283" s="55"/>
      <c r="GR283" s="55"/>
      <c r="GS283" s="55"/>
      <c r="GT283" s="55"/>
      <c r="GU283" s="55"/>
      <c r="GV283" s="55"/>
      <c r="GW283" s="55"/>
      <c r="GX283" s="55"/>
      <c r="GY283" s="55"/>
      <c r="GZ283" s="55"/>
      <c r="HA283" s="55"/>
      <c r="HB283" s="55"/>
      <c r="HC283" s="55"/>
      <c r="HD283" s="55"/>
      <c r="HE283" s="55"/>
      <c r="HF283" s="55"/>
      <c r="HG283" s="55"/>
      <c r="HH283" s="55"/>
      <c r="HI283" s="55"/>
      <c r="HJ283" s="55"/>
      <c r="HK283" s="55"/>
      <c r="HL283" s="55"/>
      <c r="HM283" s="55"/>
      <c r="HN283" s="55"/>
      <c r="HO283" s="55"/>
      <c r="HP283" s="55"/>
      <c r="HQ283" s="55"/>
      <c r="HR283" s="55"/>
      <c r="HS283" s="55"/>
      <c r="HT283" s="55"/>
      <c r="HU283" s="55"/>
      <c r="HV283" s="55"/>
      <c r="HW283" s="55"/>
      <c r="HX283" s="55"/>
      <c r="HY283" s="55"/>
      <c r="HZ283" s="55"/>
      <c r="IA283" s="55"/>
      <c r="IB283" s="55"/>
      <c r="IC283" s="55"/>
      <c r="ID283" s="55"/>
      <c r="IE283" s="55"/>
      <c r="IF283" s="55"/>
      <c r="IG283" s="55"/>
      <c r="IH283" s="55"/>
      <c r="II283" s="55"/>
      <c r="IJ283" s="55"/>
      <c r="IK283" s="55"/>
      <c r="IL283" s="55"/>
      <c r="IM283" s="55"/>
      <c r="IN283" s="55"/>
      <c r="IO283" s="55"/>
      <c r="IP283" s="55"/>
      <c r="IQ283" s="55"/>
      <c r="IR283" s="55"/>
      <c r="IS283" s="55"/>
      <c r="IT283" s="55"/>
      <c r="IU283" s="55"/>
      <c r="IV283" s="55"/>
      <c r="IW283" s="55"/>
      <c r="IX283" s="55"/>
      <c r="IY283" s="55"/>
      <c r="IZ283" s="55"/>
      <c r="JA283" s="55"/>
      <c r="JB283" s="55"/>
    </row>
    <row r="284" spans="25:262" x14ac:dyDescent="0.25"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55"/>
      <c r="CN284" s="55"/>
      <c r="CO284" s="55"/>
      <c r="CP284" s="55"/>
      <c r="CQ284" s="55"/>
      <c r="CR284" s="55"/>
      <c r="CS284" s="55"/>
      <c r="CT284" s="55"/>
      <c r="CU284" s="55"/>
      <c r="CV284" s="55"/>
      <c r="CW284" s="55"/>
      <c r="CX284" s="55"/>
      <c r="CY284" s="55"/>
      <c r="CZ284" s="55"/>
      <c r="DA284" s="55"/>
      <c r="DB284" s="55"/>
      <c r="DC284" s="55"/>
      <c r="DD284" s="55"/>
      <c r="DE284" s="55"/>
      <c r="DF284" s="55"/>
      <c r="DG284" s="55"/>
      <c r="DH284" s="55"/>
      <c r="DI284" s="55"/>
      <c r="DJ284" s="55"/>
      <c r="DK284" s="55"/>
      <c r="DL284" s="55"/>
      <c r="DM284" s="55"/>
      <c r="DN284" s="55"/>
      <c r="DO284" s="55"/>
      <c r="DP284" s="55"/>
      <c r="DQ284" s="55"/>
      <c r="DR284" s="55"/>
      <c r="DS284" s="55"/>
      <c r="DT284" s="55"/>
      <c r="DU284" s="55"/>
      <c r="DV284" s="55"/>
      <c r="DW284" s="55"/>
      <c r="DX284" s="55"/>
      <c r="DY284" s="55"/>
      <c r="DZ284" s="55"/>
      <c r="EA284" s="55"/>
      <c r="EB284" s="55"/>
      <c r="EC284" s="55"/>
      <c r="ED284" s="55"/>
      <c r="EE284" s="55"/>
      <c r="EF284" s="55"/>
      <c r="EG284" s="55"/>
      <c r="EH284" s="55"/>
      <c r="EI284" s="55"/>
      <c r="EJ284" s="55"/>
      <c r="EK284" s="55"/>
      <c r="EL284" s="55"/>
      <c r="EM284" s="55"/>
      <c r="EN284" s="55"/>
      <c r="EO284" s="55"/>
      <c r="EP284" s="55"/>
      <c r="EQ284" s="55"/>
      <c r="ER284" s="55"/>
      <c r="ES284" s="55"/>
      <c r="ET284" s="55"/>
      <c r="EU284" s="55"/>
      <c r="EV284" s="55"/>
      <c r="EW284" s="55"/>
      <c r="EX284" s="55"/>
      <c r="EY284" s="55"/>
      <c r="EZ284" s="55"/>
      <c r="FA284" s="55"/>
      <c r="FB284" s="55"/>
      <c r="FC284" s="55"/>
      <c r="FD284" s="55"/>
      <c r="FE284" s="55"/>
      <c r="FF284" s="55"/>
      <c r="FG284" s="55"/>
      <c r="FH284" s="55"/>
      <c r="FI284" s="55"/>
      <c r="FJ284" s="55"/>
      <c r="FK284" s="55"/>
      <c r="FL284" s="55"/>
      <c r="FM284" s="55"/>
      <c r="FN284" s="55"/>
      <c r="FO284" s="55"/>
      <c r="FP284" s="55"/>
      <c r="FQ284" s="55"/>
      <c r="FR284" s="55"/>
      <c r="FS284" s="55"/>
      <c r="FT284" s="55"/>
      <c r="FU284" s="55"/>
      <c r="FV284" s="55"/>
      <c r="FW284" s="55"/>
      <c r="FX284" s="55"/>
      <c r="FY284" s="55"/>
      <c r="FZ284" s="55"/>
      <c r="GA284" s="55"/>
      <c r="GB284" s="55"/>
      <c r="GC284" s="55"/>
      <c r="GD284" s="55"/>
      <c r="GE284" s="55"/>
      <c r="GF284" s="55"/>
      <c r="GG284" s="55"/>
      <c r="GH284" s="55"/>
      <c r="GI284" s="55"/>
      <c r="GJ284" s="55"/>
      <c r="GK284" s="55"/>
      <c r="GL284" s="55"/>
      <c r="GM284" s="55"/>
      <c r="GN284" s="55"/>
      <c r="GO284" s="55"/>
      <c r="GP284" s="55"/>
      <c r="GQ284" s="55"/>
      <c r="GR284" s="55"/>
      <c r="GS284" s="55"/>
      <c r="GT284" s="55"/>
      <c r="GU284" s="55"/>
      <c r="GV284" s="55"/>
      <c r="GW284" s="55"/>
      <c r="GX284" s="55"/>
      <c r="GY284" s="55"/>
      <c r="GZ284" s="55"/>
      <c r="HA284" s="55"/>
      <c r="HB284" s="55"/>
      <c r="HC284" s="55"/>
      <c r="HD284" s="55"/>
      <c r="HE284" s="55"/>
      <c r="HF284" s="55"/>
      <c r="HG284" s="55"/>
      <c r="HH284" s="55"/>
      <c r="HI284" s="55"/>
      <c r="HJ284" s="55"/>
      <c r="HK284" s="55"/>
      <c r="HL284" s="55"/>
      <c r="HM284" s="55"/>
      <c r="HN284" s="55"/>
      <c r="HO284" s="55"/>
      <c r="HP284" s="55"/>
      <c r="HQ284" s="55"/>
      <c r="HR284" s="55"/>
      <c r="HS284" s="55"/>
      <c r="HT284" s="55"/>
      <c r="HU284" s="55"/>
      <c r="HV284" s="55"/>
      <c r="HW284" s="55"/>
      <c r="HX284" s="55"/>
      <c r="HY284" s="55"/>
      <c r="HZ284" s="55"/>
      <c r="IA284" s="55"/>
      <c r="IB284" s="55"/>
      <c r="IC284" s="55"/>
      <c r="ID284" s="55"/>
      <c r="IE284" s="55"/>
      <c r="IF284" s="55"/>
      <c r="IG284" s="55"/>
      <c r="IH284" s="55"/>
      <c r="II284" s="55"/>
      <c r="IJ284" s="55"/>
      <c r="IK284" s="55"/>
      <c r="IL284" s="55"/>
      <c r="IM284" s="55"/>
      <c r="IN284" s="55"/>
      <c r="IO284" s="55"/>
      <c r="IP284" s="55"/>
      <c r="IQ284" s="55"/>
      <c r="IR284" s="55"/>
      <c r="IS284" s="55"/>
      <c r="IT284" s="55"/>
      <c r="IU284" s="55"/>
      <c r="IV284" s="55"/>
      <c r="IW284" s="55"/>
      <c r="IX284" s="55"/>
      <c r="IY284" s="55"/>
      <c r="IZ284" s="55"/>
      <c r="JA284" s="55"/>
      <c r="JB284" s="55"/>
    </row>
    <row r="285" spans="25:262" x14ac:dyDescent="0.25"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  <c r="BF285" s="55"/>
      <c r="BG285" s="55"/>
      <c r="BH285" s="55"/>
      <c r="BI285" s="55"/>
      <c r="BJ285" s="55"/>
      <c r="BK285" s="55"/>
      <c r="BL285" s="55"/>
      <c r="BM285" s="55"/>
      <c r="BN285" s="55"/>
      <c r="BO285" s="55"/>
      <c r="BP285" s="55"/>
      <c r="BQ285" s="55"/>
      <c r="BR285" s="55"/>
      <c r="BS285" s="55"/>
      <c r="BT285" s="55"/>
      <c r="BU285" s="55"/>
      <c r="BV285" s="55"/>
      <c r="BW285" s="55"/>
      <c r="BX285" s="55"/>
      <c r="BY285" s="55"/>
      <c r="BZ285" s="55"/>
      <c r="CA285" s="55"/>
      <c r="CB285" s="55"/>
      <c r="CC285" s="55"/>
      <c r="CD285" s="55"/>
      <c r="CE285" s="55"/>
      <c r="CF285" s="55"/>
      <c r="CG285" s="55"/>
      <c r="CH285" s="55"/>
      <c r="CI285" s="55"/>
      <c r="CJ285" s="55"/>
      <c r="CK285" s="55"/>
      <c r="CL285" s="55"/>
      <c r="CM285" s="55"/>
      <c r="CN285" s="55"/>
      <c r="CO285" s="55"/>
      <c r="CP285" s="55"/>
      <c r="CQ285" s="55"/>
      <c r="CR285" s="55"/>
      <c r="CS285" s="55"/>
      <c r="CT285" s="55"/>
      <c r="CU285" s="55"/>
      <c r="CV285" s="55"/>
      <c r="CW285" s="55"/>
      <c r="CX285" s="55"/>
      <c r="CY285" s="55"/>
      <c r="CZ285" s="55"/>
      <c r="DA285" s="55"/>
      <c r="DB285" s="55"/>
      <c r="DC285" s="55"/>
      <c r="DD285" s="55"/>
      <c r="DE285" s="55"/>
      <c r="DF285" s="55"/>
      <c r="DG285" s="55"/>
      <c r="DH285" s="55"/>
      <c r="DI285" s="55"/>
      <c r="DJ285" s="55"/>
      <c r="DK285" s="55"/>
      <c r="DL285" s="55"/>
      <c r="DM285" s="55"/>
      <c r="DN285" s="55"/>
      <c r="DO285" s="55"/>
      <c r="DP285" s="55"/>
      <c r="DQ285" s="55"/>
      <c r="DR285" s="55"/>
      <c r="DS285" s="55"/>
      <c r="DT285" s="55"/>
      <c r="DU285" s="55"/>
      <c r="DV285" s="55"/>
      <c r="DW285" s="55"/>
      <c r="DX285" s="55"/>
      <c r="DY285" s="55"/>
      <c r="DZ285" s="55"/>
      <c r="EA285" s="55"/>
      <c r="EB285" s="55"/>
      <c r="EC285" s="55"/>
      <c r="ED285" s="55"/>
      <c r="EE285" s="55"/>
      <c r="EF285" s="55"/>
      <c r="EG285" s="55"/>
      <c r="EH285" s="55"/>
      <c r="EI285" s="55"/>
      <c r="EJ285" s="55"/>
      <c r="EK285" s="55"/>
      <c r="EL285" s="55"/>
      <c r="EM285" s="55"/>
      <c r="EN285" s="55"/>
      <c r="EO285" s="55"/>
      <c r="EP285" s="55"/>
      <c r="EQ285" s="55"/>
      <c r="ER285" s="55"/>
      <c r="ES285" s="55"/>
      <c r="ET285" s="55"/>
      <c r="EU285" s="55"/>
      <c r="EV285" s="55"/>
      <c r="EW285" s="55"/>
      <c r="EX285" s="55"/>
      <c r="EY285" s="55"/>
      <c r="EZ285" s="55"/>
      <c r="FA285" s="55"/>
      <c r="FB285" s="55"/>
      <c r="FC285" s="55"/>
      <c r="FD285" s="55"/>
      <c r="FE285" s="55"/>
      <c r="FF285" s="55"/>
      <c r="FG285" s="55"/>
      <c r="FH285" s="55"/>
      <c r="FI285" s="55"/>
      <c r="FJ285" s="55"/>
      <c r="FK285" s="55"/>
      <c r="FL285" s="55"/>
      <c r="FM285" s="55"/>
      <c r="FN285" s="55"/>
      <c r="FO285" s="55"/>
      <c r="FP285" s="55"/>
      <c r="FQ285" s="55"/>
      <c r="FR285" s="55"/>
      <c r="FS285" s="55"/>
      <c r="FT285" s="55"/>
      <c r="FU285" s="55"/>
      <c r="FV285" s="55"/>
      <c r="FW285" s="55"/>
      <c r="FX285" s="55"/>
      <c r="FY285" s="55"/>
      <c r="FZ285" s="55"/>
      <c r="GA285" s="55"/>
      <c r="GB285" s="55"/>
      <c r="GC285" s="55"/>
      <c r="GD285" s="55"/>
      <c r="GE285" s="55"/>
      <c r="GF285" s="55"/>
      <c r="GG285" s="55"/>
      <c r="GH285" s="55"/>
      <c r="GI285" s="55"/>
      <c r="GJ285" s="55"/>
      <c r="GK285" s="55"/>
      <c r="GL285" s="55"/>
      <c r="GM285" s="55"/>
      <c r="GN285" s="55"/>
      <c r="GO285" s="55"/>
      <c r="GP285" s="55"/>
      <c r="GQ285" s="55"/>
      <c r="GR285" s="55"/>
      <c r="GS285" s="55"/>
      <c r="GT285" s="55"/>
      <c r="GU285" s="55"/>
      <c r="GV285" s="55"/>
      <c r="GW285" s="55"/>
      <c r="GX285" s="55"/>
      <c r="GY285" s="55"/>
      <c r="GZ285" s="55"/>
      <c r="HA285" s="55"/>
      <c r="HB285" s="55"/>
      <c r="HC285" s="55"/>
      <c r="HD285" s="55"/>
      <c r="HE285" s="55"/>
      <c r="HF285" s="55"/>
      <c r="HG285" s="55"/>
      <c r="HH285" s="55"/>
      <c r="HI285" s="55"/>
      <c r="HJ285" s="55"/>
      <c r="HK285" s="55"/>
      <c r="HL285" s="55"/>
      <c r="HM285" s="55"/>
      <c r="HN285" s="55"/>
      <c r="HO285" s="55"/>
      <c r="HP285" s="55"/>
      <c r="HQ285" s="55"/>
      <c r="HR285" s="55"/>
      <c r="HS285" s="55"/>
      <c r="HT285" s="55"/>
      <c r="HU285" s="55"/>
      <c r="HV285" s="55"/>
      <c r="HW285" s="55"/>
      <c r="HX285" s="55"/>
      <c r="HY285" s="55"/>
      <c r="HZ285" s="55"/>
      <c r="IA285" s="55"/>
      <c r="IB285" s="55"/>
      <c r="IC285" s="55"/>
      <c r="ID285" s="55"/>
      <c r="IE285" s="55"/>
      <c r="IF285" s="55"/>
      <c r="IG285" s="55"/>
      <c r="IH285" s="55"/>
      <c r="II285" s="55"/>
      <c r="IJ285" s="55"/>
      <c r="IK285" s="55"/>
      <c r="IL285" s="55"/>
      <c r="IM285" s="55"/>
      <c r="IN285" s="55"/>
      <c r="IO285" s="55"/>
      <c r="IP285" s="55"/>
      <c r="IQ285" s="55"/>
      <c r="IR285" s="55"/>
      <c r="IS285" s="55"/>
      <c r="IT285" s="55"/>
      <c r="IU285" s="55"/>
      <c r="IV285" s="55"/>
      <c r="IW285" s="55"/>
      <c r="IX285" s="55"/>
      <c r="IY285" s="55"/>
      <c r="IZ285" s="55"/>
      <c r="JA285" s="55"/>
      <c r="JB285" s="55"/>
    </row>
    <row r="286" spans="25:262" x14ac:dyDescent="0.25"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  <c r="CD286" s="55"/>
      <c r="CE286" s="55"/>
      <c r="CF286" s="55"/>
      <c r="CG286" s="55"/>
      <c r="CH286" s="55"/>
      <c r="CI286" s="55"/>
      <c r="CJ286" s="55"/>
      <c r="CK286" s="55"/>
      <c r="CL286" s="55"/>
      <c r="CM286" s="55"/>
      <c r="CN286" s="55"/>
      <c r="CO286" s="55"/>
      <c r="CP286" s="55"/>
      <c r="CQ286" s="55"/>
      <c r="CR286" s="55"/>
      <c r="CS286" s="55"/>
      <c r="CT286" s="55"/>
      <c r="CU286" s="55"/>
      <c r="CV286" s="55"/>
      <c r="CW286" s="55"/>
      <c r="CX286" s="55"/>
      <c r="CY286" s="55"/>
      <c r="CZ286" s="55"/>
      <c r="DA286" s="55"/>
      <c r="DB286" s="55"/>
      <c r="DC286" s="55"/>
      <c r="DD286" s="55"/>
      <c r="DE286" s="55"/>
      <c r="DF286" s="55"/>
      <c r="DG286" s="55"/>
      <c r="DH286" s="55"/>
      <c r="DI286" s="55"/>
      <c r="DJ286" s="55"/>
      <c r="DK286" s="55"/>
      <c r="DL286" s="55"/>
      <c r="DM286" s="55"/>
      <c r="DN286" s="55"/>
      <c r="DO286" s="55"/>
      <c r="DP286" s="55"/>
      <c r="DQ286" s="55"/>
      <c r="DR286" s="55"/>
      <c r="DS286" s="55"/>
      <c r="DT286" s="55"/>
      <c r="DU286" s="55"/>
      <c r="DV286" s="55"/>
      <c r="DW286" s="55"/>
      <c r="DX286" s="55"/>
      <c r="DY286" s="55"/>
      <c r="DZ286" s="55"/>
      <c r="EA286" s="55"/>
      <c r="EB286" s="55"/>
      <c r="EC286" s="55"/>
      <c r="ED286" s="55"/>
      <c r="EE286" s="55"/>
      <c r="EF286" s="55"/>
      <c r="EG286" s="55"/>
      <c r="EH286" s="55"/>
      <c r="EI286" s="55"/>
      <c r="EJ286" s="55"/>
      <c r="EK286" s="55"/>
      <c r="EL286" s="55"/>
      <c r="EM286" s="55"/>
      <c r="EN286" s="55"/>
      <c r="EO286" s="55"/>
      <c r="EP286" s="55"/>
      <c r="EQ286" s="55"/>
      <c r="ER286" s="55"/>
      <c r="ES286" s="55"/>
      <c r="ET286" s="55"/>
      <c r="EU286" s="55"/>
      <c r="EV286" s="55"/>
      <c r="EW286" s="55"/>
      <c r="EX286" s="55"/>
      <c r="EY286" s="55"/>
      <c r="EZ286" s="55"/>
      <c r="FA286" s="55"/>
      <c r="FB286" s="55"/>
      <c r="FC286" s="55"/>
      <c r="FD286" s="55"/>
      <c r="FE286" s="55"/>
      <c r="FF286" s="55"/>
      <c r="FG286" s="55"/>
      <c r="FH286" s="55"/>
      <c r="FI286" s="55"/>
      <c r="FJ286" s="55"/>
      <c r="FK286" s="55"/>
      <c r="FL286" s="55"/>
      <c r="FM286" s="55"/>
      <c r="FN286" s="55"/>
      <c r="FO286" s="55"/>
      <c r="FP286" s="55"/>
      <c r="FQ286" s="55"/>
      <c r="FR286" s="55"/>
      <c r="FS286" s="55"/>
      <c r="FT286" s="55"/>
      <c r="FU286" s="55"/>
      <c r="FV286" s="55"/>
      <c r="FW286" s="55"/>
      <c r="FX286" s="55"/>
      <c r="FY286" s="55"/>
      <c r="FZ286" s="55"/>
      <c r="GA286" s="55"/>
      <c r="GB286" s="55"/>
      <c r="GC286" s="55"/>
      <c r="GD286" s="55"/>
      <c r="GE286" s="55"/>
      <c r="GF286" s="55"/>
      <c r="GG286" s="55"/>
      <c r="GH286" s="55"/>
      <c r="GI286" s="55"/>
      <c r="GJ286" s="55"/>
      <c r="GK286" s="55"/>
      <c r="GL286" s="55"/>
      <c r="GM286" s="55"/>
      <c r="GN286" s="55"/>
      <c r="GO286" s="55"/>
      <c r="GP286" s="55"/>
      <c r="GQ286" s="55"/>
      <c r="GR286" s="55"/>
      <c r="GS286" s="55"/>
      <c r="GT286" s="55"/>
      <c r="GU286" s="55"/>
      <c r="GV286" s="55"/>
      <c r="GW286" s="55"/>
      <c r="GX286" s="55"/>
      <c r="GY286" s="55"/>
      <c r="GZ286" s="55"/>
      <c r="HA286" s="55"/>
      <c r="HB286" s="55"/>
      <c r="HC286" s="55"/>
      <c r="HD286" s="55"/>
      <c r="HE286" s="55"/>
      <c r="HF286" s="55"/>
      <c r="HG286" s="55"/>
      <c r="HH286" s="55"/>
      <c r="HI286" s="55"/>
      <c r="HJ286" s="55"/>
      <c r="HK286" s="55"/>
      <c r="HL286" s="55"/>
      <c r="HM286" s="55"/>
      <c r="HN286" s="55"/>
      <c r="HO286" s="55"/>
      <c r="HP286" s="55"/>
      <c r="HQ286" s="55"/>
      <c r="HR286" s="55"/>
      <c r="HS286" s="55"/>
      <c r="HT286" s="55"/>
      <c r="HU286" s="55"/>
      <c r="HV286" s="55"/>
      <c r="HW286" s="55"/>
      <c r="HX286" s="55"/>
      <c r="HY286" s="55"/>
      <c r="HZ286" s="55"/>
      <c r="IA286" s="55"/>
      <c r="IB286" s="55"/>
      <c r="IC286" s="55"/>
      <c r="ID286" s="55"/>
      <c r="IE286" s="55"/>
      <c r="IF286" s="55"/>
      <c r="IG286" s="55"/>
      <c r="IH286" s="55"/>
      <c r="II286" s="55"/>
      <c r="IJ286" s="55"/>
      <c r="IK286" s="55"/>
      <c r="IL286" s="55"/>
      <c r="IM286" s="55"/>
      <c r="IN286" s="55"/>
      <c r="IO286" s="55"/>
      <c r="IP286" s="55"/>
      <c r="IQ286" s="55"/>
      <c r="IR286" s="55"/>
      <c r="IS286" s="55"/>
      <c r="IT286" s="55"/>
      <c r="IU286" s="55"/>
      <c r="IV286" s="55"/>
      <c r="IW286" s="55"/>
      <c r="IX286" s="55"/>
      <c r="IY286" s="55"/>
      <c r="IZ286" s="55"/>
      <c r="JA286" s="55"/>
      <c r="JB286" s="55"/>
    </row>
    <row r="287" spans="25:262" x14ac:dyDescent="0.25"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  <c r="BF287" s="55"/>
      <c r="BG287" s="55"/>
      <c r="BH287" s="55"/>
      <c r="BI287" s="55"/>
      <c r="BJ287" s="55"/>
      <c r="BK287" s="55"/>
      <c r="BL287" s="55"/>
      <c r="BM287" s="55"/>
      <c r="BN287" s="55"/>
      <c r="BO287" s="55"/>
      <c r="BP287" s="55"/>
      <c r="BQ287" s="55"/>
      <c r="BR287" s="55"/>
      <c r="BS287" s="55"/>
      <c r="BT287" s="55"/>
      <c r="BU287" s="55"/>
      <c r="BV287" s="55"/>
      <c r="BW287" s="55"/>
      <c r="BX287" s="55"/>
      <c r="BY287" s="55"/>
      <c r="BZ287" s="55"/>
      <c r="CA287" s="55"/>
      <c r="CB287" s="55"/>
      <c r="CC287" s="55"/>
      <c r="CD287" s="55"/>
      <c r="CE287" s="55"/>
      <c r="CF287" s="55"/>
      <c r="CG287" s="55"/>
      <c r="CH287" s="55"/>
      <c r="CI287" s="55"/>
      <c r="CJ287" s="55"/>
      <c r="CK287" s="55"/>
      <c r="CL287" s="55"/>
      <c r="CM287" s="55"/>
      <c r="CN287" s="55"/>
      <c r="CO287" s="55"/>
      <c r="CP287" s="55"/>
      <c r="CQ287" s="55"/>
      <c r="CR287" s="55"/>
      <c r="CS287" s="55"/>
      <c r="CT287" s="55"/>
      <c r="CU287" s="55"/>
      <c r="CV287" s="55"/>
      <c r="CW287" s="55"/>
      <c r="CX287" s="55"/>
      <c r="CY287" s="55"/>
      <c r="CZ287" s="55"/>
      <c r="DA287" s="55"/>
      <c r="DB287" s="55"/>
      <c r="DC287" s="55"/>
      <c r="DD287" s="55"/>
      <c r="DE287" s="55"/>
      <c r="DF287" s="55"/>
      <c r="DG287" s="55"/>
      <c r="DH287" s="55"/>
      <c r="DI287" s="55"/>
      <c r="DJ287" s="55"/>
      <c r="DK287" s="55"/>
      <c r="DL287" s="55"/>
      <c r="DM287" s="55"/>
      <c r="DN287" s="55"/>
      <c r="DO287" s="55"/>
      <c r="DP287" s="55"/>
      <c r="DQ287" s="55"/>
      <c r="DR287" s="55"/>
      <c r="DS287" s="55"/>
      <c r="DT287" s="55"/>
      <c r="DU287" s="55"/>
      <c r="DV287" s="55"/>
      <c r="DW287" s="55"/>
      <c r="DX287" s="55"/>
      <c r="DY287" s="55"/>
      <c r="DZ287" s="55"/>
      <c r="EA287" s="55"/>
      <c r="EB287" s="55"/>
      <c r="EC287" s="55"/>
      <c r="ED287" s="55"/>
      <c r="EE287" s="55"/>
      <c r="EF287" s="55"/>
      <c r="EG287" s="55"/>
      <c r="EH287" s="55"/>
      <c r="EI287" s="55"/>
      <c r="EJ287" s="55"/>
      <c r="EK287" s="55"/>
      <c r="EL287" s="55"/>
      <c r="EM287" s="55"/>
      <c r="EN287" s="55"/>
      <c r="EO287" s="55"/>
      <c r="EP287" s="55"/>
      <c r="EQ287" s="55"/>
      <c r="ER287" s="55"/>
      <c r="ES287" s="55"/>
      <c r="ET287" s="55"/>
      <c r="EU287" s="55"/>
      <c r="EV287" s="55"/>
      <c r="EW287" s="55"/>
      <c r="EX287" s="55"/>
      <c r="EY287" s="55"/>
      <c r="EZ287" s="55"/>
      <c r="FA287" s="55"/>
      <c r="FB287" s="55"/>
      <c r="FC287" s="55"/>
      <c r="FD287" s="55"/>
      <c r="FE287" s="55"/>
      <c r="FF287" s="55"/>
      <c r="FG287" s="55"/>
      <c r="FH287" s="55"/>
      <c r="FI287" s="55"/>
      <c r="FJ287" s="55"/>
      <c r="FK287" s="55"/>
      <c r="FL287" s="55"/>
      <c r="FM287" s="55"/>
      <c r="FN287" s="55"/>
      <c r="FO287" s="55"/>
      <c r="FP287" s="55"/>
      <c r="FQ287" s="55"/>
      <c r="FR287" s="55"/>
      <c r="FS287" s="55"/>
      <c r="FT287" s="55"/>
      <c r="FU287" s="55"/>
      <c r="FV287" s="55"/>
      <c r="FW287" s="55"/>
      <c r="FX287" s="55"/>
      <c r="FY287" s="55"/>
      <c r="FZ287" s="55"/>
      <c r="GA287" s="55"/>
      <c r="GB287" s="55"/>
      <c r="GC287" s="55"/>
      <c r="GD287" s="55"/>
      <c r="GE287" s="55"/>
      <c r="GF287" s="55"/>
      <c r="GG287" s="55"/>
      <c r="GH287" s="55"/>
      <c r="GI287" s="55"/>
      <c r="GJ287" s="55"/>
      <c r="GK287" s="55"/>
      <c r="GL287" s="55"/>
      <c r="GM287" s="55"/>
      <c r="GN287" s="55"/>
      <c r="GO287" s="55"/>
      <c r="GP287" s="55"/>
      <c r="GQ287" s="55"/>
      <c r="GR287" s="55"/>
      <c r="GS287" s="55"/>
      <c r="GT287" s="55"/>
      <c r="GU287" s="55"/>
      <c r="GV287" s="55"/>
      <c r="GW287" s="55"/>
      <c r="GX287" s="55"/>
      <c r="GY287" s="55"/>
      <c r="GZ287" s="55"/>
      <c r="HA287" s="55"/>
      <c r="HB287" s="55"/>
      <c r="HC287" s="55"/>
      <c r="HD287" s="55"/>
      <c r="HE287" s="55"/>
      <c r="HF287" s="55"/>
      <c r="HG287" s="55"/>
      <c r="HH287" s="55"/>
      <c r="HI287" s="55"/>
      <c r="HJ287" s="55"/>
      <c r="HK287" s="55"/>
      <c r="HL287" s="55"/>
      <c r="HM287" s="55"/>
      <c r="HN287" s="55"/>
      <c r="HO287" s="55"/>
      <c r="HP287" s="55"/>
      <c r="HQ287" s="55"/>
      <c r="HR287" s="55"/>
      <c r="HS287" s="55"/>
      <c r="HT287" s="55"/>
      <c r="HU287" s="55"/>
      <c r="HV287" s="55"/>
      <c r="HW287" s="55"/>
      <c r="HX287" s="55"/>
      <c r="HY287" s="55"/>
      <c r="HZ287" s="55"/>
      <c r="IA287" s="55"/>
      <c r="IB287" s="55"/>
      <c r="IC287" s="55"/>
      <c r="ID287" s="55"/>
      <c r="IE287" s="55"/>
      <c r="IF287" s="55"/>
      <c r="IG287" s="55"/>
      <c r="IH287" s="55"/>
      <c r="II287" s="55"/>
      <c r="IJ287" s="55"/>
      <c r="IK287" s="55"/>
      <c r="IL287" s="55"/>
      <c r="IM287" s="55"/>
      <c r="IN287" s="55"/>
      <c r="IO287" s="55"/>
      <c r="IP287" s="55"/>
      <c r="IQ287" s="55"/>
      <c r="IR287" s="55"/>
      <c r="IS287" s="55"/>
      <c r="IT287" s="55"/>
      <c r="IU287" s="55"/>
      <c r="IV287" s="55"/>
      <c r="IW287" s="55"/>
      <c r="IX287" s="55"/>
      <c r="IY287" s="55"/>
      <c r="IZ287" s="55"/>
      <c r="JA287" s="55"/>
      <c r="JB287" s="55"/>
    </row>
  </sheetData>
  <mergeCells count="60">
    <mergeCell ref="A145:X145"/>
    <mergeCell ref="A133:X133"/>
    <mergeCell ref="A138:X138"/>
    <mergeCell ref="A122:X122"/>
    <mergeCell ref="A130:X130"/>
    <mergeCell ref="Q4:Q5"/>
    <mergeCell ref="N4:N5"/>
    <mergeCell ref="A116:X116"/>
    <mergeCell ref="A46:X46"/>
    <mergeCell ref="A49:X49"/>
    <mergeCell ref="A38:X38"/>
    <mergeCell ref="A112:X112"/>
    <mergeCell ref="A70:X70"/>
    <mergeCell ref="A52:X52"/>
    <mergeCell ref="A61:X61"/>
    <mergeCell ref="A77:X77"/>
    <mergeCell ref="A103:X103"/>
    <mergeCell ref="A106:X106"/>
    <mergeCell ref="A86:X86"/>
    <mergeCell ref="A93:X93"/>
    <mergeCell ref="A15:X15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U4:U5"/>
    <mergeCell ref="L4:L5"/>
    <mergeCell ref="R4:S4"/>
    <mergeCell ref="M4:M5"/>
    <mergeCell ref="T4:T5"/>
    <mergeCell ref="I4:I5"/>
    <mergeCell ref="J4:J5"/>
    <mergeCell ref="A237:X237"/>
    <mergeCell ref="A246:X246"/>
    <mergeCell ref="A201:X201"/>
    <mergeCell ref="A211:X211"/>
    <mergeCell ref="A219:X219"/>
    <mergeCell ref="A225:X225"/>
    <mergeCell ref="A231:X231"/>
    <mergeCell ref="A162:X162"/>
    <mergeCell ref="A168:X168"/>
    <mergeCell ref="A177:X177"/>
    <mergeCell ref="A189:X189"/>
    <mergeCell ref="O4:O5"/>
    <mergeCell ref="P4:P5"/>
    <mergeCell ref="A151:X151"/>
    <mergeCell ref="A18:X18"/>
    <mergeCell ref="V4:V5"/>
    <mergeCell ref="W4:W5"/>
    <mergeCell ref="A12:X12"/>
    <mergeCell ref="A28:X28"/>
    <mergeCell ref="A24:X24"/>
    <mergeCell ref="A7:X7"/>
    <mergeCell ref="X4:X5"/>
    <mergeCell ref="K4:K5"/>
  </mergeCells>
  <phoneticPr fontId="9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2025-02-03T06:57:12Z</dcterms:modified>
</cp:coreProperties>
</file>