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Titles" localSheetId="0">Лист1!$4:$6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9" i="1" l="1"/>
  <c r="I126" i="1" l="1"/>
  <c r="O42" i="1" l="1"/>
  <c r="O39" i="1"/>
  <c r="U39" i="1" s="1"/>
  <c r="K39" i="1"/>
  <c r="Q42" i="1"/>
  <c r="U42" i="1" s="1"/>
  <c r="K42" i="1"/>
  <c r="L141" i="1" l="1"/>
  <c r="Q151" i="1" l="1"/>
  <c r="O151" i="1"/>
  <c r="U151" i="1" s="1"/>
  <c r="K151" i="1"/>
  <c r="Q150" i="1"/>
  <c r="O150" i="1"/>
  <c r="K150" i="1"/>
  <c r="Q149" i="1"/>
  <c r="O149" i="1"/>
  <c r="W149" i="1" s="1"/>
  <c r="K149" i="1"/>
  <c r="N148" i="1"/>
  <c r="M148" i="1"/>
  <c r="L148" i="1"/>
  <c r="K148" i="1"/>
  <c r="Q146" i="1"/>
  <c r="U146" i="1" s="1"/>
  <c r="O146" i="1"/>
  <c r="K146" i="1"/>
  <c r="V146" i="1" s="1"/>
  <c r="O145" i="1"/>
  <c r="O144" i="1" s="1"/>
  <c r="K145" i="1"/>
  <c r="N144" i="1"/>
  <c r="M144" i="1"/>
  <c r="L144" i="1"/>
  <c r="K144" i="1"/>
  <c r="O142" i="1"/>
  <c r="K142" i="1"/>
  <c r="W141" i="1"/>
  <c r="N141" i="1"/>
  <c r="M141" i="1"/>
  <c r="K141" i="1"/>
  <c r="Q139" i="1"/>
  <c r="O139" i="1"/>
  <c r="W139" i="1" s="1"/>
  <c r="W138" i="1" s="1"/>
  <c r="K139" i="1"/>
  <c r="N138" i="1"/>
  <c r="M138" i="1"/>
  <c r="L138" i="1"/>
  <c r="K138" i="1"/>
  <c r="O136" i="1"/>
  <c r="O135" i="1" s="1"/>
  <c r="K136" i="1"/>
  <c r="W135" i="1"/>
  <c r="N135" i="1"/>
  <c r="M135" i="1"/>
  <c r="L135" i="1"/>
  <c r="K135" i="1"/>
  <c r="Q133" i="1"/>
  <c r="O133" i="1"/>
  <c r="W133" i="1" s="1"/>
  <c r="W132" i="1" s="1"/>
  <c r="K133" i="1"/>
  <c r="N132" i="1"/>
  <c r="M132" i="1"/>
  <c r="L132" i="1"/>
  <c r="K132" i="1"/>
  <c r="Q130" i="1"/>
  <c r="O130" i="1"/>
  <c r="K130" i="1"/>
  <c r="Q129" i="1"/>
  <c r="O129" i="1"/>
  <c r="K129" i="1"/>
  <c r="Q128" i="1"/>
  <c r="O128" i="1"/>
  <c r="W128" i="1" s="1"/>
  <c r="K128" i="1"/>
  <c r="Q127" i="1"/>
  <c r="O127" i="1"/>
  <c r="K127" i="1"/>
  <c r="N126" i="1"/>
  <c r="M126" i="1"/>
  <c r="L126" i="1"/>
  <c r="K126" i="1"/>
  <c r="Q124" i="1"/>
  <c r="O124" i="1"/>
  <c r="K124" i="1"/>
  <c r="V124" i="1" s="1"/>
  <c r="Q123" i="1"/>
  <c r="O123" i="1"/>
  <c r="K123" i="1"/>
  <c r="Q122" i="1"/>
  <c r="O122" i="1"/>
  <c r="K122" i="1"/>
  <c r="Q121" i="1"/>
  <c r="O121" i="1"/>
  <c r="W121" i="1" s="1"/>
  <c r="K121" i="1"/>
  <c r="Q120" i="1"/>
  <c r="O120" i="1"/>
  <c r="K120" i="1"/>
  <c r="N119" i="1"/>
  <c r="M119" i="1"/>
  <c r="L119" i="1"/>
  <c r="K119" i="1"/>
  <c r="Q117" i="1"/>
  <c r="O117" i="1"/>
  <c r="W117" i="1" s="1"/>
  <c r="K117" i="1"/>
  <c r="Q116" i="1"/>
  <c r="O116" i="1"/>
  <c r="K116" i="1"/>
  <c r="Q115" i="1"/>
  <c r="O115" i="1"/>
  <c r="W115" i="1" s="1"/>
  <c r="K115" i="1"/>
  <c r="N114" i="1"/>
  <c r="M114" i="1"/>
  <c r="L114" i="1"/>
  <c r="K114" i="1"/>
  <c r="Q112" i="1"/>
  <c r="O112" i="1"/>
  <c r="K112" i="1"/>
  <c r="Q111" i="1"/>
  <c r="O111" i="1"/>
  <c r="W111" i="1" s="1"/>
  <c r="K111" i="1"/>
  <c r="Q110" i="1"/>
  <c r="O110" i="1"/>
  <c r="K110" i="1"/>
  <c r="Q109" i="1"/>
  <c r="O109" i="1"/>
  <c r="K109" i="1"/>
  <c r="N108" i="1"/>
  <c r="M108" i="1"/>
  <c r="L108" i="1"/>
  <c r="K108" i="1"/>
  <c r="Q106" i="1"/>
  <c r="O106" i="1"/>
  <c r="K106" i="1"/>
  <c r="Q105" i="1"/>
  <c r="O105" i="1"/>
  <c r="K105" i="1"/>
  <c r="N104" i="1"/>
  <c r="M104" i="1"/>
  <c r="L104" i="1"/>
  <c r="K104" i="1"/>
  <c r="Q102" i="1"/>
  <c r="O102" i="1"/>
  <c r="K102" i="1"/>
  <c r="Q101" i="1"/>
  <c r="O101" i="1"/>
  <c r="U101" i="1" s="1"/>
  <c r="K101" i="1"/>
  <c r="N100" i="1"/>
  <c r="M100" i="1"/>
  <c r="L100" i="1"/>
  <c r="K100" i="1"/>
  <c r="Q98" i="1"/>
  <c r="O98" i="1"/>
  <c r="W98" i="1" s="1"/>
  <c r="W97" i="1" s="1"/>
  <c r="K98" i="1"/>
  <c r="O97" i="1"/>
  <c r="N97" i="1"/>
  <c r="M97" i="1"/>
  <c r="L97" i="1"/>
  <c r="K97" i="1"/>
  <c r="Q95" i="1"/>
  <c r="O95" i="1"/>
  <c r="V95" i="1" s="1"/>
  <c r="K95" i="1"/>
  <c r="N94" i="1"/>
  <c r="M94" i="1"/>
  <c r="L94" i="1"/>
  <c r="K94" i="1"/>
  <c r="Q92" i="1"/>
  <c r="O92" i="1"/>
  <c r="W92" i="1" s="1"/>
  <c r="W90" i="1" s="1"/>
  <c r="K92" i="1"/>
  <c r="O91" i="1"/>
  <c r="V91" i="1" s="1"/>
  <c r="M90" i="1"/>
  <c r="L90" i="1"/>
  <c r="K90" i="1"/>
  <c r="I90" i="1"/>
  <c r="O88" i="1"/>
  <c r="K88" i="1"/>
  <c r="W87" i="1"/>
  <c r="O87" i="1"/>
  <c r="N87" i="1"/>
  <c r="M87" i="1"/>
  <c r="L87" i="1"/>
  <c r="K87" i="1"/>
  <c r="Q85" i="1"/>
  <c r="W85" i="1" s="1"/>
  <c r="W84" i="1" s="1"/>
  <c r="O85" i="1"/>
  <c r="U85" i="1" s="1"/>
  <c r="K85" i="1"/>
  <c r="O84" i="1"/>
  <c r="V84" i="1" s="1"/>
  <c r="N84" i="1"/>
  <c r="M84" i="1"/>
  <c r="L84" i="1"/>
  <c r="K84" i="1"/>
  <c r="U82" i="1"/>
  <c r="Q82" i="1"/>
  <c r="O82" i="1"/>
  <c r="W82" i="1" s="1"/>
  <c r="K82" i="1"/>
  <c r="Q81" i="1"/>
  <c r="O81" i="1"/>
  <c r="K81" i="1"/>
  <c r="Q80" i="1"/>
  <c r="U80" i="1" s="1"/>
  <c r="O80" i="1"/>
  <c r="K80" i="1"/>
  <c r="Q79" i="1"/>
  <c r="O79" i="1"/>
  <c r="K79" i="1"/>
  <c r="Q78" i="1"/>
  <c r="W78" i="1" s="1"/>
  <c r="O78" i="1"/>
  <c r="K78" i="1"/>
  <c r="Q77" i="1"/>
  <c r="W77" i="1" s="1"/>
  <c r="O77" i="1"/>
  <c r="U77" i="1" s="1"/>
  <c r="K77" i="1"/>
  <c r="Q76" i="1"/>
  <c r="W76" i="1" s="1"/>
  <c r="O76" i="1"/>
  <c r="K76" i="1"/>
  <c r="N75" i="1"/>
  <c r="M75" i="1"/>
  <c r="L75" i="1"/>
  <c r="K75" i="1"/>
  <c r="Q73" i="1"/>
  <c r="W73" i="1" s="1"/>
  <c r="O73" i="1"/>
  <c r="K73" i="1"/>
  <c r="V73" i="1" s="1"/>
  <c r="Q72" i="1"/>
  <c r="O72" i="1"/>
  <c r="U72" i="1" s="1"/>
  <c r="K72" i="1"/>
  <c r="V72" i="1" s="1"/>
  <c r="O71" i="1"/>
  <c r="V71" i="1" s="1"/>
  <c r="N71" i="1"/>
  <c r="M71" i="1"/>
  <c r="L71" i="1"/>
  <c r="K71" i="1"/>
  <c r="Q69" i="1"/>
  <c r="O69" i="1"/>
  <c r="V69" i="1" s="1"/>
  <c r="K69" i="1"/>
  <c r="N68" i="1"/>
  <c r="M68" i="1"/>
  <c r="L68" i="1"/>
  <c r="K68" i="1"/>
  <c r="Q66" i="1"/>
  <c r="O66" i="1"/>
  <c r="O65" i="1" s="1"/>
  <c r="V65" i="1" s="1"/>
  <c r="K66" i="1"/>
  <c r="V66" i="1" s="1"/>
  <c r="N65" i="1"/>
  <c r="M65" i="1"/>
  <c r="L65" i="1"/>
  <c r="K65" i="1"/>
  <c r="Q63" i="1"/>
  <c r="U63" i="1" s="1"/>
  <c r="O63" i="1"/>
  <c r="K63" i="1"/>
  <c r="O62" i="1"/>
  <c r="V62" i="1" s="1"/>
  <c r="N62" i="1"/>
  <c r="M62" i="1"/>
  <c r="L62" i="1"/>
  <c r="K62" i="1"/>
  <c r="Q60" i="1"/>
  <c r="W60" i="1" s="1"/>
  <c r="O60" i="1"/>
  <c r="K60" i="1"/>
  <c r="V60" i="1" s="1"/>
  <c r="Q59" i="1"/>
  <c r="O59" i="1"/>
  <c r="U59" i="1" s="1"/>
  <c r="K59" i="1"/>
  <c r="O58" i="1"/>
  <c r="V58" i="1" s="1"/>
  <c r="N58" i="1"/>
  <c r="M58" i="1"/>
  <c r="L58" i="1"/>
  <c r="K58" i="1"/>
  <c r="U56" i="1"/>
  <c r="Q56" i="1"/>
  <c r="O56" i="1"/>
  <c r="W56" i="1" s="1"/>
  <c r="K56" i="1"/>
  <c r="Q55" i="1"/>
  <c r="O55" i="1"/>
  <c r="K55" i="1"/>
  <c r="Q54" i="1"/>
  <c r="U54" i="1" s="1"/>
  <c r="O54" i="1"/>
  <c r="K54" i="1"/>
  <c r="Q53" i="1"/>
  <c r="O53" i="1"/>
  <c r="K53" i="1"/>
  <c r="Q52" i="1"/>
  <c r="O52" i="1"/>
  <c r="W52" i="1" s="1"/>
  <c r="K52" i="1"/>
  <c r="Q51" i="1"/>
  <c r="O51" i="1"/>
  <c r="K51" i="1"/>
  <c r="N50" i="1"/>
  <c r="M50" i="1"/>
  <c r="L50" i="1"/>
  <c r="K50" i="1"/>
  <c r="Q48" i="1"/>
  <c r="O48" i="1"/>
  <c r="U48" i="1" s="1"/>
  <c r="K48" i="1"/>
  <c r="V48" i="1" s="1"/>
  <c r="Q47" i="1"/>
  <c r="W47" i="1" s="1"/>
  <c r="O47" i="1"/>
  <c r="K47" i="1"/>
  <c r="V47" i="1" s="1"/>
  <c r="Q46" i="1"/>
  <c r="O46" i="1"/>
  <c r="U46" i="1" s="1"/>
  <c r="K46" i="1"/>
  <c r="N45" i="1"/>
  <c r="M45" i="1"/>
  <c r="L45" i="1"/>
  <c r="K45" i="1"/>
  <c r="I45" i="1"/>
  <c r="Q43" i="1"/>
  <c r="O43" i="1"/>
  <c r="U43" i="1" s="1"/>
  <c r="K43" i="1"/>
  <c r="V43" i="1" s="1"/>
  <c r="Q41" i="1"/>
  <c r="W41" i="1" s="1"/>
  <c r="O41" i="1"/>
  <c r="K41" i="1"/>
  <c r="Q40" i="1"/>
  <c r="W40" i="1" s="1"/>
  <c r="O40" i="1"/>
  <c r="U40" i="1" s="1"/>
  <c r="K40" i="1"/>
  <c r="O38" i="1"/>
  <c r="W38" i="1" s="1"/>
  <c r="K38" i="1"/>
  <c r="Q37" i="1"/>
  <c r="O37" i="1"/>
  <c r="U37" i="1" s="1"/>
  <c r="K37" i="1"/>
  <c r="Q36" i="1"/>
  <c r="O36" i="1"/>
  <c r="K36" i="1"/>
  <c r="N35" i="1"/>
  <c r="M35" i="1"/>
  <c r="L35" i="1"/>
  <c r="K35" i="1"/>
  <c r="Q33" i="1"/>
  <c r="O33" i="1"/>
  <c r="U33" i="1" s="1"/>
  <c r="K33" i="1"/>
  <c r="Q32" i="1"/>
  <c r="W32" i="1" s="1"/>
  <c r="O32" i="1"/>
  <c r="K32" i="1"/>
  <c r="N31" i="1"/>
  <c r="M31" i="1"/>
  <c r="L31" i="1"/>
  <c r="K31" i="1"/>
  <c r="Q29" i="1"/>
  <c r="O29" i="1"/>
  <c r="K29" i="1"/>
  <c r="Q28" i="1"/>
  <c r="O28" i="1"/>
  <c r="W28" i="1" s="1"/>
  <c r="K28" i="1"/>
  <c r="N27" i="1"/>
  <c r="M27" i="1"/>
  <c r="L27" i="1"/>
  <c r="K27" i="1"/>
  <c r="Q25" i="1"/>
  <c r="W25" i="1" s="1"/>
  <c r="O25" i="1"/>
  <c r="U25" i="1" s="1"/>
  <c r="K25" i="1"/>
  <c r="V25" i="1" s="1"/>
  <c r="Q24" i="1"/>
  <c r="O24" i="1"/>
  <c r="U24" i="1" s="1"/>
  <c r="K24" i="1"/>
  <c r="Q23" i="1"/>
  <c r="O23" i="1"/>
  <c r="U23" i="1" s="1"/>
  <c r="K23" i="1"/>
  <c r="Q22" i="1"/>
  <c r="W22" i="1" s="1"/>
  <c r="O22" i="1"/>
  <c r="K22" i="1"/>
  <c r="Q21" i="1"/>
  <c r="W21" i="1" s="1"/>
  <c r="O21" i="1"/>
  <c r="U21" i="1" s="1"/>
  <c r="K21" i="1"/>
  <c r="N20" i="1"/>
  <c r="M20" i="1"/>
  <c r="L20" i="1"/>
  <c r="K20" i="1"/>
  <c r="Q18" i="1"/>
  <c r="O18" i="1"/>
  <c r="V18" i="1" s="1"/>
  <c r="K18" i="1"/>
  <c r="U17" i="1"/>
  <c r="Q17" i="1"/>
  <c r="O17" i="1"/>
  <c r="K17" i="1"/>
  <c r="Q16" i="1"/>
  <c r="O16" i="1"/>
  <c r="K16" i="1"/>
  <c r="Q15" i="1"/>
  <c r="U15" i="1" s="1"/>
  <c r="O15" i="1"/>
  <c r="O13" i="1" s="1"/>
  <c r="V13" i="1" s="1"/>
  <c r="K15" i="1"/>
  <c r="Q14" i="1"/>
  <c r="O14" i="1"/>
  <c r="K14" i="1"/>
  <c r="N13" i="1"/>
  <c r="M13" i="1"/>
  <c r="L13" i="1"/>
  <c r="K13" i="1"/>
  <c r="Q11" i="1"/>
  <c r="O11" i="1"/>
  <c r="U11" i="1" s="1"/>
  <c r="K11" i="1"/>
  <c r="Q10" i="1"/>
  <c r="W10" i="1" s="1"/>
  <c r="O10" i="1"/>
  <c r="U10" i="1" s="1"/>
  <c r="K10" i="1"/>
  <c r="Q9" i="1"/>
  <c r="O9" i="1"/>
  <c r="U9" i="1" s="1"/>
  <c r="K9" i="1"/>
  <c r="N8" i="1"/>
  <c r="M8" i="1"/>
  <c r="L8" i="1"/>
  <c r="K8" i="1"/>
  <c r="W120" i="1" l="1"/>
  <c r="W23" i="1"/>
  <c r="W20" i="1" s="1"/>
  <c r="U128" i="1"/>
  <c r="O8" i="1"/>
  <c r="V8" i="1" s="1"/>
  <c r="W37" i="1"/>
  <c r="W43" i="1"/>
  <c r="U47" i="1"/>
  <c r="W63" i="1"/>
  <c r="W62" i="1" s="1"/>
  <c r="W80" i="1"/>
  <c r="U32" i="1"/>
  <c r="W24" i="1"/>
  <c r="W59" i="1"/>
  <c r="W58" i="1" s="1"/>
  <c r="W66" i="1"/>
  <c r="W65" i="1" s="1"/>
  <c r="W17" i="1"/>
  <c r="V29" i="1"/>
  <c r="U38" i="1"/>
  <c r="U52" i="1"/>
  <c r="W72" i="1"/>
  <c r="W71" i="1" s="1"/>
  <c r="U98" i="1"/>
  <c r="O20" i="1"/>
  <c r="V20" i="1" s="1"/>
  <c r="W9" i="1"/>
  <c r="W48" i="1"/>
  <c r="U60" i="1"/>
  <c r="V85" i="1"/>
  <c r="V144" i="1"/>
  <c r="U28" i="1"/>
  <c r="U73" i="1"/>
  <c r="U109" i="1"/>
  <c r="O45" i="1"/>
  <c r="V45" i="1" s="1"/>
  <c r="V92" i="1"/>
  <c r="U133" i="1"/>
  <c r="V41" i="1"/>
  <c r="V40" i="1" s="1"/>
  <c r="V38" i="1" s="1"/>
  <c r="V37" i="1" s="1"/>
  <c r="V36" i="1" s="1"/>
  <c r="W11" i="1"/>
  <c r="W46" i="1"/>
  <c r="W45" i="1" s="1"/>
  <c r="V11" i="1"/>
  <c r="V10" i="1" s="1"/>
  <c r="V9" i="1" s="1"/>
  <c r="W15" i="1"/>
  <c r="W36" i="1"/>
  <c r="U41" i="1"/>
  <c r="W54" i="1"/>
  <c r="W33" i="1"/>
  <c r="O31" i="1"/>
  <c r="V31" i="1" s="1"/>
  <c r="W31" i="1"/>
  <c r="V33" i="1"/>
  <c r="V32" i="1" s="1"/>
  <c r="W8" i="1"/>
  <c r="V24" i="1"/>
  <c r="V23" i="1" s="1"/>
  <c r="V22" i="1" s="1"/>
  <c r="V21" i="1" s="1"/>
  <c r="W35" i="1"/>
  <c r="V46" i="1"/>
  <c r="V59" i="1"/>
  <c r="W16" i="1"/>
  <c r="O35" i="1"/>
  <c r="V35" i="1" s="1"/>
  <c r="O50" i="1"/>
  <c r="V50" i="1" s="1"/>
  <c r="W51" i="1"/>
  <c r="W55" i="1"/>
  <c r="O75" i="1"/>
  <c r="V75" i="1" s="1"/>
  <c r="W79" i="1"/>
  <c r="V17" i="1"/>
  <c r="V16" i="1" s="1"/>
  <c r="V15" i="1" s="1"/>
  <c r="V14" i="1" s="1"/>
  <c r="U22" i="1"/>
  <c r="V28" i="1"/>
  <c r="V56" i="1"/>
  <c r="V55" i="1" s="1"/>
  <c r="V54" i="1" s="1"/>
  <c r="V53" i="1" s="1"/>
  <c r="V52" i="1" s="1"/>
  <c r="V51" i="1" s="1"/>
  <c r="V63" i="1"/>
  <c r="U66" i="1"/>
  <c r="V82" i="1"/>
  <c r="V81" i="1" s="1"/>
  <c r="V80" i="1" s="1"/>
  <c r="V79" i="1" s="1"/>
  <c r="V78" i="1" s="1"/>
  <c r="V77" i="1" s="1"/>
  <c r="V76" i="1" s="1"/>
  <c r="W102" i="1"/>
  <c r="U110" i="1"/>
  <c r="W124" i="1"/>
  <c r="V130" i="1"/>
  <c r="V129" i="1" s="1"/>
  <c r="V128" i="1" s="1"/>
  <c r="V127" i="1" s="1"/>
  <c r="V133" i="1"/>
  <c r="V136" i="1"/>
  <c r="V142" i="1"/>
  <c r="V145" i="1"/>
  <c r="W69" i="1"/>
  <c r="W68" i="1" s="1"/>
  <c r="V87" i="1"/>
  <c r="V97" i="1"/>
  <c r="O27" i="1"/>
  <c r="V27" i="1" s="1"/>
  <c r="U29" i="1"/>
  <c r="U51" i="1"/>
  <c r="U53" i="1"/>
  <c r="U55" i="1"/>
  <c r="U69" i="1"/>
  <c r="U79" i="1"/>
  <c r="U81" i="1"/>
  <c r="V117" i="1"/>
  <c r="V116" i="1" s="1"/>
  <c r="V115" i="1" s="1"/>
  <c r="V135" i="1"/>
  <c r="O138" i="1"/>
  <c r="V138" i="1" s="1"/>
  <c r="U139" i="1"/>
  <c r="W14" i="1"/>
  <c r="W18" i="1"/>
  <c r="W29" i="1"/>
  <c r="W27" i="1" s="1"/>
  <c r="W53" i="1"/>
  <c r="O68" i="1"/>
  <c r="V68" i="1" s="1"/>
  <c r="W81" i="1"/>
  <c r="U14" i="1"/>
  <c r="U16" i="1"/>
  <c r="U18" i="1"/>
  <c r="V88" i="1"/>
  <c r="V106" i="1"/>
  <c r="V105" i="1" s="1"/>
  <c r="W112" i="1"/>
  <c r="U124" i="1"/>
  <c r="O132" i="1"/>
  <c r="V132" i="1" s="1"/>
  <c r="V139" i="1"/>
  <c r="W146" i="1"/>
  <c r="W144" i="1" s="1"/>
  <c r="U150" i="1"/>
  <c r="V151" i="1"/>
  <c r="W151" i="1"/>
  <c r="V150" i="1"/>
  <c r="W150" i="1"/>
  <c r="O148" i="1"/>
  <c r="V148" i="1" s="1"/>
  <c r="U149" i="1"/>
  <c r="V149" i="1"/>
  <c r="O141" i="1"/>
  <c r="V141" i="1" s="1"/>
  <c r="O90" i="1"/>
  <c r="V90" i="1" s="1"/>
  <c r="W130" i="1"/>
  <c r="U130" i="1"/>
  <c r="W129" i="1"/>
  <c r="W126" i="1" s="1"/>
  <c r="U129" i="1"/>
  <c r="O126" i="1"/>
  <c r="V126" i="1" s="1"/>
  <c r="W127" i="1"/>
  <c r="U127" i="1"/>
  <c r="V123" i="1"/>
  <c r="V122" i="1" s="1"/>
  <c r="V121" i="1" s="1"/>
  <c r="V120" i="1" s="1"/>
  <c r="W123" i="1"/>
  <c r="U123" i="1"/>
  <c r="W122" i="1"/>
  <c r="U122" i="1"/>
  <c r="U121" i="1"/>
  <c r="O119" i="1"/>
  <c r="V119" i="1" s="1"/>
  <c r="U115" i="1"/>
  <c r="U117" i="1"/>
  <c r="W116" i="1"/>
  <c r="W114" i="1" s="1"/>
  <c r="O114" i="1"/>
  <c r="V114" i="1" s="1"/>
  <c r="U116" i="1"/>
  <c r="U112" i="1"/>
  <c r="V112" i="1"/>
  <c r="U111" i="1"/>
  <c r="V111" i="1"/>
  <c r="V110" i="1" s="1"/>
  <c r="V109" i="1" s="1"/>
  <c r="W110" i="1"/>
  <c r="O108" i="1"/>
  <c r="V108" i="1" s="1"/>
  <c r="W109" i="1"/>
  <c r="W106" i="1"/>
  <c r="U106" i="1"/>
  <c r="O104" i="1"/>
  <c r="V104" i="1" s="1"/>
  <c r="W105" i="1"/>
  <c r="W104" i="1" s="1"/>
  <c r="U105" i="1"/>
  <c r="O100" i="1"/>
  <c r="V100" i="1" s="1"/>
  <c r="U102" i="1"/>
  <c r="V102" i="1"/>
  <c r="V101" i="1" s="1"/>
  <c r="W101" i="1"/>
  <c r="W100" i="1" s="1"/>
  <c r="V98" i="1"/>
  <c r="O94" i="1"/>
  <c r="V94" i="1" s="1"/>
  <c r="U95" i="1"/>
  <c r="W95" i="1"/>
  <c r="W94" i="1" s="1"/>
  <c r="U92" i="1"/>
  <c r="W75" i="1" l="1"/>
  <c r="W148" i="1"/>
  <c r="W50" i="1"/>
  <c r="W108" i="1"/>
  <c r="W13" i="1"/>
  <c r="W119" i="1"/>
</calcChain>
</file>

<file path=xl/sharedStrings.xml><?xml version="1.0" encoding="utf-8"?>
<sst xmlns="http://schemas.openxmlformats.org/spreadsheetml/2006/main" count="641" uniqueCount="426">
  <si>
    <t>Класс напряжения, кВ</t>
  </si>
  <si>
    <t>Протяженность, км</t>
  </si>
  <si>
    <t>Т-1, 
МВА</t>
  </si>
  <si>
    <t>Т-2, 
МВА</t>
  </si>
  <si>
    <t>Т-3, 
МВА</t>
  </si>
  <si>
    <t>Загрузка ПС, %</t>
  </si>
  <si>
    <t>Загрузка ВЛ, %</t>
  </si>
  <si>
    <t>Наименование участка ВЛ</t>
  </si>
  <si>
    <t xml:space="preserve">Марка и сечение провода </t>
  </si>
  <si>
    <t>Ограничивающие факторы</t>
  </si>
  <si>
    <t>№
п/п</t>
  </si>
  <si>
    <t>1</t>
  </si>
  <si>
    <t>1.1</t>
  </si>
  <si>
    <t>1.2</t>
  </si>
  <si>
    <t>1.3</t>
  </si>
  <si>
    <t>Выданная нагрузка по ТУ от ПС,
 МВА</t>
  </si>
  <si>
    <t>Выданная нагрузка по ТУ от ВЛ, 
МВА</t>
  </si>
  <si>
    <t>Ожидаемая суммарная нагрузка, 
МВА</t>
  </si>
  <si>
    <t>Допустимая нагрузка ПС, 
МВА</t>
  </si>
  <si>
    <t>Наименование ВЛ, ПС</t>
  </si>
  <si>
    <t>Полная мощность, перераспределяемая в соответствии с ПТЭ, МВА за время</t>
  </si>
  <si>
    <t>Полная мощность с учётом перераспределения, МВА</t>
  </si>
  <si>
    <t>МВА</t>
  </si>
  <si>
    <t>мин.</t>
  </si>
  <si>
    <t>Перспективный дефицит/ профицит установленной мощности, МВА</t>
  </si>
  <si>
    <t>Примечание</t>
  </si>
  <si>
    <t>Пропускная способность ВЛ (min), 
МВА</t>
  </si>
  <si>
    <t>Пропускная способность ВЛ (min), МВт</t>
  </si>
  <si>
    <t>Максимальная нагрузка 
(по замерам), 
МВА</t>
  </si>
  <si>
    <t>ПС "Западная"</t>
  </si>
  <si>
    <t>ПС "Город"</t>
  </si>
  <si>
    <t xml:space="preserve">АС-95 </t>
  </si>
  <si>
    <t>Отпайка на ПС Западная</t>
  </si>
  <si>
    <t>1.4</t>
  </si>
  <si>
    <t>1.5</t>
  </si>
  <si>
    <t xml:space="preserve">ПС "М.Горького"                 </t>
  </si>
  <si>
    <t>ПС "Мариновская"</t>
  </si>
  <si>
    <t>ПС "Красный Маяк"</t>
  </si>
  <si>
    <t>ПС "Целинная"</t>
  </si>
  <si>
    <t>ПС "Днепропетровская"</t>
  </si>
  <si>
    <t>АС-70</t>
  </si>
  <si>
    <t>АС-120</t>
  </si>
  <si>
    <t>АС-120
АС-70</t>
  </si>
  <si>
    <t>АС-120
АС-150</t>
  </si>
  <si>
    <t>0,65
25,44</t>
  </si>
  <si>
    <t>0,65
67,83</t>
  </si>
  <si>
    <t>Целинная - Днепропетровская</t>
  </si>
  <si>
    <t>Красный Маяк - Целинная</t>
  </si>
  <si>
    <t xml:space="preserve">Мариновская - Красный Маяк </t>
  </si>
  <si>
    <t>М.Горького - Мариновская</t>
  </si>
  <si>
    <t>АС-240</t>
  </si>
  <si>
    <t>АС-120
АС-95</t>
  </si>
  <si>
    <t>21,45
13,5</t>
  </si>
  <si>
    <t xml:space="preserve">Балкашино -Новоникольская </t>
  </si>
  <si>
    <t>Новосельская - Веселовская</t>
  </si>
  <si>
    <t xml:space="preserve">ПС "Новоникольская"     </t>
  </si>
  <si>
    <t xml:space="preserve">ПС "Балкашино"                    </t>
  </si>
  <si>
    <t>ПС "Шантобе"                    (запитана от ПС "Веселовская")</t>
  </si>
  <si>
    <t xml:space="preserve">ПС "Веселовская"             </t>
  </si>
  <si>
    <t>ПС "Новосельская"</t>
  </si>
  <si>
    <t>Загрузка ВЛ-110 кВ Батыс - Акмолинская отпайка на ПС "Ильинка"</t>
  </si>
  <si>
    <t>ВЛ-110 кВ Батыс - Акмолинская отпайка на ПС "Ильинка"</t>
  </si>
  <si>
    <t>ПС "Акмолинская"</t>
  </si>
  <si>
    <t>ПС "Ильинка"</t>
  </si>
  <si>
    <t>Загрузка ВЛ-110 кВ Жолымбет-Новомарковка-Тургай-Фрунзе-Гидроузел</t>
  </si>
  <si>
    <t>ВЛ-110 кВ Жолымбет-Новомарковка-Тургай-Фрунзе-Гидроузел</t>
  </si>
  <si>
    <t>ПС "Новомарковка"</t>
  </si>
  <si>
    <t>ПС "Ерметау"</t>
  </si>
  <si>
    <t>ПС "Белоярка"</t>
  </si>
  <si>
    <t>ПС "Тургай"</t>
  </si>
  <si>
    <t>ПС "Фрунзе"</t>
  </si>
  <si>
    <t>1.6</t>
  </si>
  <si>
    <t>ПС "Жолымбет"</t>
  </si>
  <si>
    <t>АС-95</t>
  </si>
  <si>
    <t>Жолымбет-Новомарковка</t>
  </si>
  <si>
    <t>Новомарковка-Тургай</t>
  </si>
  <si>
    <t>Ерментау-Белоярка</t>
  </si>
  <si>
    <t>Тургай-Фрунзе (от ПС "Тургай" ВЭС по 10 кВ -4,5МВт)</t>
  </si>
  <si>
    <t xml:space="preserve"> Фрунзе-Гидроузел</t>
  </si>
  <si>
    <t>Загрузка ВЛ-110 кВ Джалтырь - Журавлевка - Урюпинка - Алексеевка</t>
  </si>
  <si>
    <t>ВЛ-110 кВ Джалтырь - Журавлевка - Урюпинка - Алексеевка</t>
  </si>
  <si>
    <t>ПС "Журавлевка"</t>
  </si>
  <si>
    <t>ПС "Урюпинка"</t>
  </si>
  <si>
    <t>ПС "Алексеевка"</t>
  </si>
  <si>
    <t>Джалтырь - Журавлевка</t>
  </si>
  <si>
    <t>Журавлевка - Урюпинка</t>
  </si>
  <si>
    <t>Урюпинка - Алексеевка</t>
  </si>
  <si>
    <t>Загрузка ВЛ-110 кВ Джалтырь - Урман - Краснознаменка - Кургальджино - Жантеке - Сабунды - Акмолинская</t>
  </si>
  <si>
    <t>ВЛ-110 кВ Джалтырь - Урман - Краснознаменка - Кургальджино - Жантеке - Сабунды - Акмолинская</t>
  </si>
  <si>
    <t xml:space="preserve">ПС "Урман" </t>
  </si>
  <si>
    <t xml:space="preserve">ПС "Краснознаменка" </t>
  </si>
  <si>
    <t xml:space="preserve">ПС "Кургальджино" </t>
  </si>
  <si>
    <t xml:space="preserve">ПС "Жантеке"                       </t>
  </si>
  <si>
    <t>ПС "Сабунды</t>
  </si>
  <si>
    <t>АС-150
АС-120</t>
  </si>
  <si>
    <t>8,0
28,9</t>
  </si>
  <si>
    <t>Сабунды - Акмолинская</t>
  </si>
  <si>
    <t>Жантеке-Сабунды</t>
  </si>
  <si>
    <t>Кургальджино - Жантеке</t>
  </si>
  <si>
    <t>Краснознаменка - Кургальджино</t>
  </si>
  <si>
    <t>2,1
53,4</t>
  </si>
  <si>
    <t>Урман - Краснознаменка</t>
  </si>
  <si>
    <t>Джалтырь - Урман</t>
  </si>
  <si>
    <t xml:space="preserve">АС-120 </t>
  </si>
  <si>
    <t>ПС "Красивинская"</t>
  </si>
  <si>
    <t>АС-185</t>
  </si>
  <si>
    <t>ПС "Лозовая"</t>
  </si>
  <si>
    <t>ПС "Новая"</t>
  </si>
  <si>
    <t>Лозовая-Новая</t>
  </si>
  <si>
    <t>АЖ-120</t>
  </si>
  <si>
    <t>АЖ-120
АС-120</t>
  </si>
  <si>
    <t xml:space="preserve">ПС "Победа" </t>
  </si>
  <si>
    <t xml:space="preserve">ПС "Ейская" </t>
  </si>
  <si>
    <t xml:space="preserve">ПС "Державинская" </t>
  </si>
  <si>
    <t xml:space="preserve">ПС "Пятигорская"                       </t>
  </si>
  <si>
    <t>ПС "Сары-Узень"</t>
  </si>
  <si>
    <t>ПС "Тасты-Талды"</t>
  </si>
  <si>
    <t>АС-95
АС-70</t>
  </si>
  <si>
    <t>41,5
42,6</t>
  </si>
  <si>
    <t xml:space="preserve">Державинская - Пятигорская                 1 цепь:                   2 цепь: </t>
  </si>
  <si>
    <t xml:space="preserve">
АС-185
АС-185
</t>
  </si>
  <si>
    <t xml:space="preserve">
86,6
73,7</t>
  </si>
  <si>
    <t xml:space="preserve">
АС-185
АС-185</t>
  </si>
  <si>
    <t xml:space="preserve">
АС-150
АС-150</t>
  </si>
  <si>
    <t xml:space="preserve">
67,5
67,5</t>
  </si>
  <si>
    <t>Державинская -Сары-Узень                    1цепь:                       2 цепь:</t>
  </si>
  <si>
    <t xml:space="preserve">
АС-150
АС-150</t>
  </si>
  <si>
    <t>ВЛ-110 кВ Жолымбет - Канкрынка -Шортанды цепь левая</t>
  </si>
  <si>
    <t>Загрузка ВЛ-110 кВ Жолымбет - Шортанды цепь правая</t>
  </si>
  <si>
    <t>Жолымбет-Шортанды</t>
  </si>
  <si>
    <t>ПС "Северная"</t>
  </si>
  <si>
    <t>Аэропорт-Северная</t>
  </si>
  <si>
    <t>Отпайка от ВЛ-110кВ Аэропорт-Северная</t>
  </si>
  <si>
    <t>Достык-Северная</t>
  </si>
  <si>
    <t>КЛ-110кВ медный
630мм^2
АС-120
АС-240</t>
  </si>
  <si>
    <t>ВЛ-110 кВ Запаная-Ильинка</t>
  </si>
  <si>
    <t>Западная-Ильинка</t>
  </si>
  <si>
    <t>ПС "Заводская"</t>
  </si>
  <si>
    <t xml:space="preserve">АС-150
АС-120 </t>
  </si>
  <si>
    <t xml:space="preserve">
АС-150
АС-95
АС-120 </t>
  </si>
  <si>
    <t xml:space="preserve">
1,8
1,54
2,1</t>
  </si>
  <si>
    <t>ПС "Карамышевка"</t>
  </si>
  <si>
    <t>ПС "Никольская"</t>
  </si>
  <si>
    <t>Никольская-Алексеевка</t>
  </si>
  <si>
    <t>АС-150</t>
  </si>
  <si>
    <t>10,8
32,3</t>
  </si>
  <si>
    <t>Загрузка ВЛ-110 кВ Степная - Искра - Жолымбет</t>
  </si>
  <si>
    <t>ВЛ-110 кВ Степная - Искра - Жолымбет</t>
  </si>
  <si>
    <t>ПС "Искра"</t>
  </si>
  <si>
    <t xml:space="preserve">ПС "Астана" </t>
  </si>
  <si>
    <t xml:space="preserve">ПС "ЧЛЗ" </t>
  </si>
  <si>
    <t xml:space="preserve">ПС "Городская" </t>
  </si>
  <si>
    <t xml:space="preserve">ПС "Промзона"                       </t>
  </si>
  <si>
    <t>АТЭЦ-2-Астана</t>
  </si>
  <si>
    <t>Отпайка на ПС "ЧЛЗ"</t>
  </si>
  <si>
    <t>Отпайка на ПС "Городская"</t>
  </si>
  <si>
    <t>Отпайка на ПС "Промзона"</t>
  </si>
  <si>
    <t>1,884
2,8</t>
  </si>
  <si>
    <t>ПС "ИКИ"</t>
  </si>
  <si>
    <t>ПС "Сороковая тяг."</t>
  </si>
  <si>
    <t>ПС "Красный Яр"</t>
  </si>
  <si>
    <t>Отпайка на ПС "ИКИ"</t>
  </si>
  <si>
    <t>АТЭЦ-2-Сороковая тяг.</t>
  </si>
  <si>
    <t>Отпайка на ПС "Красный Яр"</t>
  </si>
  <si>
    <t xml:space="preserve">АС-120
АС-95 </t>
  </si>
  <si>
    <t>5,2
2,95</t>
  </si>
  <si>
    <t>0,9
8,5</t>
  </si>
  <si>
    <t>1.7</t>
  </si>
  <si>
    <t xml:space="preserve">ПС "Коянды-Южная" </t>
  </si>
  <si>
    <t xml:space="preserve">ПС "Ново-Александровка" </t>
  </si>
  <si>
    <t xml:space="preserve">ПС "Вишневка"                       </t>
  </si>
  <si>
    <t>ПС "Рождественка"</t>
  </si>
  <si>
    <t>Ново-Александровка-Вишневка</t>
  </si>
  <si>
    <t>Вишневка-Рождественка</t>
  </si>
  <si>
    <t>Рождественка-Достык</t>
  </si>
  <si>
    <t>АС-120
АС-185</t>
  </si>
  <si>
    <t>41,71
1,94</t>
  </si>
  <si>
    <t>25,749
0,105</t>
  </si>
  <si>
    <t xml:space="preserve">ПС "Арман" </t>
  </si>
  <si>
    <t xml:space="preserve">ПС "Елизаветинка" </t>
  </si>
  <si>
    <t xml:space="preserve">ПС "Дамса" </t>
  </si>
  <si>
    <t xml:space="preserve">ПС "Шортанды"                       </t>
  </si>
  <si>
    <t>ПС "Арман"</t>
  </si>
  <si>
    <t>ТПС "Астана тяг."</t>
  </si>
  <si>
    <t>ПС "Талапкер"</t>
  </si>
  <si>
    <t>ПС "Воздвиженка"</t>
  </si>
  <si>
    <t>Воздвиженка-Акмолинская</t>
  </si>
  <si>
    <t>Загрузка ВЛ-110 кВ Шортанды - Петровка</t>
  </si>
  <si>
    <t>ВЛ-110 кВ Шортанды - Петровка</t>
  </si>
  <si>
    <t>Шортанды - Петровка</t>
  </si>
  <si>
    <t>ПС "Петровка"</t>
  </si>
  <si>
    <t>Загрузка ВЛ-110 кВ Шортанды -Алексеевка (переток)</t>
  </si>
  <si>
    <t>ВЛ-110 кВ Шортанды -Алексеевка (переток)</t>
  </si>
  <si>
    <t>Шортанды -Алексеевка</t>
  </si>
  <si>
    <t xml:space="preserve">ответвление на ТПС "Астана тяг."    </t>
  </si>
  <si>
    <t xml:space="preserve">АС-150
АС-185 </t>
  </si>
  <si>
    <t xml:space="preserve">2АС-95 </t>
  </si>
  <si>
    <t>ПС "Атбасар-2"</t>
  </si>
  <si>
    <t>Отпайка на ПС Атбасар -2</t>
  </si>
  <si>
    <t>107,59
1,3
67,83</t>
  </si>
  <si>
    <t xml:space="preserve">
АС-70
АС-120
АС-150
</t>
  </si>
  <si>
    <t xml:space="preserve">АС-95
</t>
  </si>
  <si>
    <r>
      <t xml:space="preserve">АС-70
</t>
    </r>
    <r>
      <rPr>
        <b/>
        <sz val="11"/>
        <color theme="1"/>
        <rFont val="Times New Roman"/>
        <family val="1"/>
        <charset val="204"/>
      </rPr>
      <t/>
    </r>
  </si>
  <si>
    <t xml:space="preserve">Веселовская - Шантобе правая, левая  </t>
  </si>
  <si>
    <t xml:space="preserve">Веселовская -Балкашино                  </t>
  </si>
  <si>
    <t>2АС-70</t>
  </si>
  <si>
    <t xml:space="preserve">
АС-70
АС-95 
АС-120
АС-240</t>
  </si>
  <si>
    <t xml:space="preserve">
36
13,5
53,95
63,15</t>
  </si>
  <si>
    <t xml:space="preserve">ПС "Гарден Виладж"             </t>
  </si>
  <si>
    <t>КЛ-110кВ медный 630^2
АС-240
АС-120</t>
  </si>
  <si>
    <t>КЛ-110кВ медный 
630мм^2 
АС-240</t>
  </si>
  <si>
    <t xml:space="preserve">
4,387
6,97</t>
  </si>
  <si>
    <t>КЛ-110кВ медный 300мм2
АС-150</t>
  </si>
  <si>
    <t>КЛ-110кВ медный 300 мм2
АС-150</t>
  </si>
  <si>
    <t xml:space="preserve">Батыс-Акмолинская          </t>
  </si>
  <si>
    <t xml:space="preserve">
АС-95
АС-120</t>
  </si>
  <si>
    <r>
      <t xml:space="preserve">АС-95, СШ-110 кВ АС-150, ТТ-200/5 на ЭВ-110 кВ Тургай на ПС "Жолымбет",
на ПС Гидроузел в сторону ПС Тургай -  ТТ 300/5 на ПС Гидроузел;
</t>
    </r>
    <r>
      <rPr>
        <b/>
        <sz val="11"/>
        <color theme="1"/>
        <rFont val="Times New Roman"/>
        <family val="1"/>
        <charset val="204"/>
      </rPr>
      <t/>
    </r>
  </si>
  <si>
    <t>135
112,08
8</t>
  </si>
  <si>
    <t xml:space="preserve">
АС-95 
АС-120
АС-150
</t>
  </si>
  <si>
    <t>ТПС "Есиль тяговая"</t>
  </si>
  <si>
    <t xml:space="preserve">2АС-120 </t>
  </si>
  <si>
    <t>2АС-185</t>
  </si>
  <si>
    <t>АС-185, СШ-110 кВ АС-70 на ПС "Красивинская"</t>
  </si>
  <si>
    <t>90,6
33,9</t>
  </si>
  <si>
    <t xml:space="preserve"> Ейская - Державинская                     </t>
  </si>
  <si>
    <t xml:space="preserve">
56,1
58,5</t>
  </si>
  <si>
    <t xml:space="preserve">
5,5
5,5</t>
  </si>
  <si>
    <t xml:space="preserve">отпайка на ПС "Тасты-Талды" от ВЛ-110 кВ Державинская - Сары-Узень                      1 цепь:                       2 цепь: </t>
  </si>
  <si>
    <t>109,7
41,5
146
274,9</t>
  </si>
  <si>
    <t>АС-70
АС-95
АС150
АС-185</t>
  </si>
  <si>
    <t>ВЛ-110 кВ Жолымбет - Шортанды цепь правая</t>
  </si>
  <si>
    <t>АС-120, 
на ПС "Жолымбет: ТТ-200/5 на ЭВ-110 кВ Шортанды правая, СШ-110 кВ АС-150.
на ПС "Шортанды: СШ-110 кВ АС-120, ТТ-300/5 на ЭВ-110 кВ Жолымбет правая</t>
  </si>
  <si>
    <t>Загрузка ВЛ-110 кВ Жолымбет - Шортанды цепь левая</t>
  </si>
  <si>
    <t>Переток мощности между ПС "Жолымбет"  и ПС "Шортанды"</t>
  </si>
  <si>
    <t xml:space="preserve">ПС "Канкрынка"
</t>
  </si>
  <si>
    <t>Жолымбет - Канкрынка</t>
  </si>
  <si>
    <t>Канкрынка-Шортанды</t>
  </si>
  <si>
    <t>АС-120, СШ-110 кВ АС-95</t>
  </si>
  <si>
    <t>АС-120, 
на ПС "Канкрынка" СШ-110 кВ АС-95.
на ПС "Жолымбет: ТТ-200/5 на ЭВ-110 кВ Шортанды левая, СШ-110 кВ АС-150.
на ПС "Шортанды: СШ-110 кВ АС-120, ТТ-300/5 на ЭВ-110 кВ Жолымбет левая.</t>
  </si>
  <si>
    <t xml:space="preserve">АС-95
АС-120 </t>
  </si>
  <si>
    <t>1,54
2,1
1,8</t>
  </si>
  <si>
    <t xml:space="preserve">
АС-95
АС-120
АС-150
</t>
  </si>
  <si>
    <t>13,9
51,7</t>
  </si>
  <si>
    <t xml:space="preserve">АС-120
АС-150 </t>
  </si>
  <si>
    <t>32,3
59,113</t>
  </si>
  <si>
    <t>АС-95 
АС-120</t>
  </si>
  <si>
    <t>Степная - Искра</t>
  </si>
  <si>
    <t>Жолымбет - Искра</t>
  </si>
  <si>
    <t xml:space="preserve">АССС-380
</t>
  </si>
  <si>
    <t>0,07
13,7
2,95
0,9</t>
  </si>
  <si>
    <t>АТЭЦ-2 - Коянды-Южная</t>
  </si>
  <si>
    <t>Коянды-Южная - Ново-Александровка</t>
  </si>
  <si>
    <t>АС-120
КЛ-110кВ медный 630мм2</t>
  </si>
  <si>
    <t>АС-120
АС-185
КЛ-110кВ медный 630мм2</t>
  </si>
  <si>
    <t>6,8
1,3</t>
  </si>
  <si>
    <t xml:space="preserve">
95,623
78,045
1,3</t>
  </si>
  <si>
    <t xml:space="preserve">ВЛ-110 кВ Елизаветинка - Дамса </t>
  </si>
  <si>
    <t xml:space="preserve">ВЛ-110 кВ Дамса - Шортанды </t>
  </si>
  <si>
    <t xml:space="preserve">АС-240
</t>
  </si>
  <si>
    <t>2АС-70
2АС-120
2АС-150
2АС-185</t>
  </si>
  <si>
    <t>2АС-185
2АС-120</t>
  </si>
  <si>
    <t xml:space="preserve">2АС-120
2АС-150 </t>
  </si>
  <si>
    <t>2АССС-570
2АССС-380
2АС-185
2АС-150
2АС-95</t>
  </si>
  <si>
    <t>2АССС-570
2АССС-380
2АС-185</t>
  </si>
  <si>
    <t>2АС-150
2АС-95</t>
  </si>
  <si>
    <t>2АССС-380</t>
  </si>
  <si>
    <t>2АС-240</t>
  </si>
  <si>
    <t>2АС-150</t>
  </si>
  <si>
    <t>Переток мощности между ПС "Шортанды" и ПС "Алексеевка"</t>
  </si>
  <si>
    <t>АС-150, 
на ПС "Шортанды": СШ-110 кВ АС-120, ТТ-300 /5 на ЭВ-110 кВ Алексеевка.
На ПС "Алексеевка": СШ-110 кВ АС-150, ТФНД-110 кВ 200/5 в сторону ПС "Шортанды".</t>
  </si>
  <si>
    <t>АС-95, СШ-110 кВ АС120 на ПС "Атбасар-2"</t>
  </si>
  <si>
    <t>АС-70, СШ-110 кВ АС-120, заградитель ВЗ-600 в сторону ПС "Целинная" и ПС "Мариновская" на ПС "Красный Маяк"</t>
  </si>
  <si>
    <t>АС-70, СШ-110 кВ АС-120, ТФЗМ-110 кВ ТТ-100/5 Днепропетровская  на ПС "Целинная"</t>
  </si>
  <si>
    <t>АС-120, СШ-110 кВ АС-95 на ПС "Днепропетровская"</t>
  </si>
  <si>
    <t>АС-120, СШ-110 кВ АС-95, ТТ-300/5 на СЭВ-110 кВ на ПС "Балкашино"</t>
  </si>
  <si>
    <t>Загрузка ВЛ-110 кВ Аэропорт-Северная</t>
  </si>
  <si>
    <t>Загрузка ВЛ-110 кВ Достык-Северная</t>
  </si>
  <si>
    <t xml:space="preserve">КЛ-110кВ медный 630^2
АС-240
</t>
  </si>
  <si>
    <t>отпайка на ПС "Ильинка" от ВЛ-110 кВ Бытыс - Акмолинская</t>
  </si>
  <si>
    <t xml:space="preserve">
0,152
22,083</t>
  </si>
  <si>
    <t>АС-150, СШ-110 кВ АС-120, ТТ-300/5 в сторону ПС "Батыс" на ПС "Акмолинская"</t>
  </si>
  <si>
    <t>АС-150, СШ-110 кВ АС-95 на ПС "Ильинка"</t>
  </si>
  <si>
    <t>АС-95, СШ-110 кВ АС-120 на ПС "Новомарковка"</t>
  </si>
  <si>
    <t>АС-95, СШ-110 кВ АС-95 на ПС "Ерментау"</t>
  </si>
  <si>
    <r>
      <t xml:space="preserve">
АС-95
</t>
    </r>
    <r>
      <rPr>
        <b/>
        <sz val="11"/>
        <color theme="1"/>
        <rFont val="Times New Roman"/>
        <family val="1"/>
        <charset val="204"/>
      </rPr>
      <t xml:space="preserve">
</t>
    </r>
  </si>
  <si>
    <t>АС-95, заградитель ВЧС-200 в сторону ПС "Алексеевка" на ПС "Журавлевка"</t>
  </si>
  <si>
    <t>АС-95, СШ-110 кВ АС-95 на ПС "Урюпинка"</t>
  </si>
  <si>
    <t>АС-95, СШ-110 кВ АС-150, ТТ-300/5 на ШОЭВ-110 кВ и ЭВ-110 кВ Журавлевка на ПС "Алексеевка"</t>
  </si>
  <si>
    <t>АС-120, АЖ-120</t>
  </si>
  <si>
    <t>АС-70, СШ-110 кВ АСО-300 на ПС "Ейская"</t>
  </si>
  <si>
    <t>АС-185, СШ-110 кВ АС-185, ТТ-300/5 выносной в сторону ПС "Ейская", ТФНД-110 кВ ТТ-300/5 в сторону ПС "Пятигорская" 1, 2 цепь,  ТТ-200/5 выносной в сторону ПС "Сары Узень" 1, 2 цепь на ПС "Державинская".</t>
  </si>
  <si>
    <t xml:space="preserve">АС-185, СШ-110 кВ АС-185 на ПС "Пятигорская" </t>
  </si>
  <si>
    <t xml:space="preserve">
Переток мощности между ПС "Жолымбет"  и ПС "Шортанды"
</t>
  </si>
  <si>
    <t>АС-120, СШ-110 кВ АС-95 на ПС "Ильинка"</t>
  </si>
  <si>
    <t>Загрузка ВЛ-110 кВ Западная - Ильинка</t>
  </si>
  <si>
    <t>АС-95, СШ-110 кВ АС-120 на ПС "Заводская"</t>
  </si>
  <si>
    <t>АС-120, СШ-110 кВ АС-120 на ПС "Карамышевка"</t>
  </si>
  <si>
    <t>АС-150, СШ-110 кВ АС-120 на ПС "Никольская"</t>
  </si>
  <si>
    <t>25,3
66,2</t>
  </si>
  <si>
    <t>25,3
18,2</t>
  </si>
  <si>
    <t>АС-95, СШ-110 кВ АС-120, ТФЗМ-110 кВ 300/5 в сторону ПС "Степная" на ПС "Искра"</t>
  </si>
  <si>
    <t>АС-120, СШ-110 кВ АС-150, ТТ-400/5 на ЭВ-110 кВ Степная на ПС "Жолымбет"</t>
  </si>
  <si>
    <t>2,46
5,906
2,19
1,884
2,8</t>
  </si>
  <si>
    <t>2,46
4,434
2,19</t>
  </si>
  <si>
    <t>АС-185, СШ-110 кВ АС-185 на ПС "Астана"</t>
  </si>
  <si>
    <t>АС-95, СШ-110 кВ АС-150 на ПС "ЧЛЗ"</t>
  </si>
  <si>
    <t>АС-120, СШ-110 кВ АС-120 на ПС "Красный Яр"</t>
  </si>
  <si>
    <t>АС-120, ТТ-300/5 на СЭВ-110 кВ на ПС "Ново-Александровка"</t>
  </si>
  <si>
    <t>АС-185, СШ-110 кВ АС-70, ТФНД-110 кВ 300/5 в сторону ПС "Рождественка" на ПС "Вишневка"</t>
  </si>
  <si>
    <t>АС-120, СШ-110 кВ АС-185, ТТ-300/5 на СЭВ-110 кВ на ПС "Рождественка"</t>
  </si>
  <si>
    <t>АС-185, СШ-110 кВ АС-120 на ПС "Елизаветинка"</t>
  </si>
  <si>
    <t>АС-185, СШ-110 кВ АС-120 на ПС "Дамса"</t>
  </si>
  <si>
    <t>АС-185, СШ-110 кВ АС-120, ТТ-300/5 на ЭВ-110 кВ Елизаветинка на ПС "Шортанды"</t>
  </si>
  <si>
    <t>АС-150, СШ-110 кВ АС-120, ТТ-300/5 в сторону ПС "Воздвиженка" на ПС "Акмолинская"</t>
  </si>
  <si>
    <t>АС-185, СШ-110 кВ АС-150, ТТ-400/5 на СЭВ-110 кВ на ПС "Талапкер"</t>
  </si>
  <si>
    <t>АС-120, СШ-110 кВ АС-120 на ПС "Петровка"</t>
  </si>
  <si>
    <t>Загрузка ВЛ-110 кВ АТЭЦ-2 - ЧЛЗ - Промзона - Городская - Астана цепь правая, левая (двухцепная - при выводе одной цепи)</t>
  </si>
  <si>
    <r>
      <t>АС-95, СШ-110 кВ АС-70 на ПС "Новосельская"</t>
    </r>
    <r>
      <rPr>
        <b/>
        <sz val="11"/>
        <rFont val="Times New Roman"/>
        <family val="1"/>
        <charset val="204"/>
      </rPr>
      <t xml:space="preserve">
</t>
    </r>
  </si>
  <si>
    <t xml:space="preserve">2АС-150
2АС-185 </t>
  </si>
  <si>
    <t>ВЛ-110 кВ Аэропорт-Северная</t>
  </si>
  <si>
    <t>ВЛ-110 кВ Достык-Северная</t>
  </si>
  <si>
    <t>АС-120, СШ-110 кВ АС-70 на ПС "Вишневка"</t>
  </si>
  <si>
    <t>ВЭС "Голден Энерджи"</t>
  </si>
  <si>
    <t xml:space="preserve">Тургай-Ерментау </t>
  </si>
  <si>
    <t xml:space="preserve">Отпайкой на ВЭС "Голден Энерджи -25МВт" от ВЛ-110 кВ "Тургай - Ерментау" </t>
  </si>
  <si>
    <t xml:space="preserve">
1,9
32</t>
  </si>
  <si>
    <t>Талапкер-Воздвиженка</t>
  </si>
  <si>
    <t>21,2
23,826</t>
  </si>
  <si>
    <t>Загрузка ВЛ-110 кВ АО "АРЭК" на 01.01.2025 год.</t>
  </si>
  <si>
    <t>Загрузка ВЛ-110 кВ Атбасар (АГПП) - Западная - Атбасар-2 - Город правая, левая цепь (при отключении одной из цепи)</t>
  </si>
  <si>
    <t>ВЛ-110 кВ Атбасар (АГПП) - Западная - Атбасар-2 - Город правая, левая цепь (при отключении одной из цепи)</t>
  </si>
  <si>
    <t>АС-95, I СШ-110 кВ АС-185, II СШ-110 кВ АС-95, заградитель ВЧЗС-200 в сторону ПС "Атбасар"(АГПП) цепь левая, правая на ПС "Город"</t>
  </si>
  <si>
    <t>АС-95, СШ-110 кВ АС-95, заградитель ВЗ-1000А в сторону ПС "Атбасар" (АГПП) цепь левая, правая на ПС "Западная"</t>
  </si>
  <si>
    <t>Загрузка ВЛ-110 кВ Атбасар (АГПП) - М.Горького - Мариновская - Крный Маяк - Целинная - Днепропетровская</t>
  </si>
  <si>
    <t>ВЛ-110 кВ Атбасар (АГПП) - М.Горького - Мариновская - Красный Маяк - Целинная - Днепропетровская</t>
  </si>
  <si>
    <t>Атбасар (АГПП)-Город</t>
  </si>
  <si>
    <t>Атбасар (АГПП) - М.Горького</t>
  </si>
  <si>
    <t>АС-70, СШ-110 кВ АС-120, заградитель ВЗ-600 в сторону ПС "Мариновская" и ПС "Атбасар (АГПП) на ПС "М.Горького"</t>
  </si>
  <si>
    <t>АС-70, СШ-110 кВ АС-70, ТТ-200/5 в сторону ПС "Атбасар" (АГПП), заградитель ВЗ-600 в сторону ПС "Атбасар" (АГПП) и ПС "Целинная" на ПС "Мариновская"</t>
  </si>
  <si>
    <t>Загрузка ВЛ-110 кВ Атбасар (АГПП) - Новосельская - Веселовская -Балкашино - Новоникольская</t>
  </si>
  <si>
    <t>ВЛ-110 кВ Атбасар (АГПП) - Новосельская - Веселовская -Балкашино - Новоникольская</t>
  </si>
  <si>
    <t xml:space="preserve">Атбасар (АГПП) - Новосельская                 </t>
  </si>
  <si>
    <t>АС-240, СШ-110 кВ АС-70, заградитель ВЗ-600 в сторону ПС "Атбасар" (АГПП) и ПС "Веселовская", ТФНД-110 кВ ТТ-300/5 в сторону ПС "Атбасар" (АГПП) и ПС "Веселовская"  на ПС "Новосельская".</t>
  </si>
  <si>
    <t>АС-240, СШ-110 кВ АС-240, ТТ-300/5 на ЭВ-110 кВ Новосельская и Балкашино, ТТ-300/5 ОМВ-110 кВ, ТТ-400/5 на ШСВ-110 кВ, ТФНД-110 кВ  ТТ-100/5  Шантобе правая, левая цепь, ТФНД-110 кВ ТТ-150/5 в сторону ПС "Чистополье"  на ПС "Веселовская"</t>
  </si>
  <si>
    <t>ВЭС "Восток Ветер"</t>
  </si>
  <si>
    <t>1.8</t>
  </si>
  <si>
    <t xml:space="preserve">Отпайкой на ВЭС "Восток Ветер" (10+4,95МВт) от ВЛ-110 кВ "Тургай - Фрунзе" </t>
  </si>
  <si>
    <t>Загрузка ВЛ-110 кВ Есил (ЕГПП) - Есиль тяговая 1, 2 цепь (при отключени одной из цепи)</t>
  </si>
  <si>
    <t>ВЛ-110 кВ Есил (ЕГПП) - Есиль тяговая 1, 2 цепь (при отключени одной из цепи)</t>
  </si>
  <si>
    <t>Есил (ЕГПП)-Есиль тяговая</t>
  </si>
  <si>
    <t>Загрузка ВЛ-110 кВ Есил (ЕГПП) - Красивинская 1, 2 цепь (при отключении одной из цепи)</t>
  </si>
  <si>
    <t>ВЛ-110 кВ Есил (ЕГПП) - Красивинская 1, 2 цепь (при отключении одной из цепи)</t>
  </si>
  <si>
    <t>Есил (ЕГПП)-Красивинская</t>
  </si>
  <si>
    <t>Загрузка ВЛ-110 кВ Есил (ЕГПП) - Лозовая - Новая</t>
  </si>
  <si>
    <t>ВЛ-110 кВ Есил (ЕГПП) - Лозовая - Новая</t>
  </si>
  <si>
    <t>Есил (ЕГПП)-Лозовая</t>
  </si>
  <si>
    <t>Загрузка ВЛ-110 кВ  Есил (ЕГПП) - Победа - Ейская- Державинская - Пятигорская - Есил (ЕГПП)</t>
  </si>
  <si>
    <t>ВЛ-110 кВ  Есил (ЕГПП) - Победа - Ейская- Державинская - Пятигорская - Есил (ЕГПП)</t>
  </si>
  <si>
    <t xml:space="preserve">Есил (ЕГПП) - Ейская                            </t>
  </si>
  <si>
    <t xml:space="preserve">отпайка на ПС "Победа" от  ВЛ-110 кВ Есил (ЕГПП) - Ейская                                          </t>
  </si>
  <si>
    <t xml:space="preserve">  Пятигорская - Есил (ЕГПП) 
1 цепь:                                   2 цепь:</t>
  </si>
  <si>
    <t>Загрузка ВЛ-110 кВ  Есил (ЕГПП) - Победа</t>
  </si>
  <si>
    <t>ВЛ-110 кВ  Есил (ЕГПП) - Победа</t>
  </si>
  <si>
    <t xml:space="preserve">Есил (ЕГПП) - Победа                        </t>
  </si>
  <si>
    <t>Загрузка ВЛ-110 кВ Биржан Сал (Макинск)-Заводская 1,2 цепь</t>
  </si>
  <si>
    <t>ВЛ-110 кВ Биржан Сал (Маинск) -Заводская 1,2 цепь</t>
  </si>
  <si>
    <t>Загрузка ВЛ-110 кВ Биржан Сал (Макинск)-Карамышевка</t>
  </si>
  <si>
    <t>ВЛ-110 кВ Биржан Сал (Макинск) -Карамышевка</t>
  </si>
  <si>
    <t xml:space="preserve">Биржан Сал (Макинск) -Заводская                                             </t>
  </si>
  <si>
    <t>АС-120, на ПС "Биржан Сал" (Макинск) ТТ-200/5 в сторону ПС "Карамышевка"</t>
  </si>
  <si>
    <t>Загрузка ВЛ-110 кВ Биржан Сал (Макинск) - Никольская - Алексеевка</t>
  </si>
  <si>
    <t>ВЛ-110 кВ Биржан Сал (Макинск)-Никольская-Алексеевка</t>
  </si>
  <si>
    <t>АС-120, СШ-110 кВ АС-150, ТТ-300/5 на ЭВ-110 кВ Биржан Сал (Макинск) на ПС "Алексеевка"</t>
  </si>
  <si>
    <t>ВЛ-110 кВ АТЭЦ-2 - ЧЛЗ- Промзона - Городская - Астана цепь правая, левая (двухцепная - при выводе одной цепи)</t>
  </si>
  <si>
    <t>АССС-570,
на АТЭЦ-2 ТТ-1000/5 в стороу ПС "Астана" цепь правая, левая</t>
  </si>
  <si>
    <t>Загрузка ВЛ-110 кВ АТЭЦ--2  -  ИКИ  -Сороковая тяг.  -  Красный Яр цепь  левая, правая (двухцепная - при выводе одной цепи)</t>
  </si>
  <si>
    <t>ВЛ-110 кВ АТЭЦ--2 - ИКИ-Сороковая тяг. - Красный Яр цепь левая, правая (двухцепная - при выводе одной цепи)</t>
  </si>
  <si>
    <t>Загрузка ВЛ-110 кВ АТЭЦ-2 - Коянды-Южная - Ново-Александровка - Вишневка - Рождественка - Достык</t>
  </si>
  <si>
    <t>ВЛ-110 кВ АТЭЦ-2 - Коянды-Южная - Ново-Александровка - Вишневка - Рождественка -Достык</t>
  </si>
  <si>
    <t>Загрузка ВЛ-110 кВ Акмола (ЦГПП) - Арман - Елизаветинка - Дамса - Шортанды</t>
  </si>
  <si>
    <t>ВЛ-110 кВ Акмола (ЦГПП) - Арман - Елизаветинка - Дамса - Шортанды</t>
  </si>
  <si>
    <t>отпайка на ПС "Арман" от ВЛ-110 кВ Акмола (ЦГПП)-Елизаветинка</t>
  </si>
  <si>
    <t>ВЛ-110 кВ Акмола (ЦГПП)- Елизаветинка</t>
  </si>
  <si>
    <t>Загрузка ВЛ-110 кВ Акмола (ЦГПП) - Арман</t>
  </si>
  <si>
    <t>ВЛ-110 кВ Акмола (ЦГПП) - Арман</t>
  </si>
  <si>
    <t>Загрузка ВЛ-110 кВ Акмола (ЦГПП) - АТЭЦ-2 цепь левая, правая (двухцепная - при выводе одной цепи)</t>
  </si>
  <si>
    <t>ВЛ-110 кВ Акмола (ЦГПП) - АТЭЦ-2 цепь левая, правая (двухцепная - при выводе одной цепи)</t>
  </si>
  <si>
    <t>Переток мощности между ПС "Акмола" (ЦГПП) и АТЭЦ-2</t>
  </si>
  <si>
    <t>Акмола (ЦГПП)-АТЭЦ-2</t>
  </si>
  <si>
    <t>Загрузка ВЛ-110 кВ Акмола (ЦГПП) - Западная с отпайкой на ТПС "Астана тяг." цепь левая, правая (двухцепная - при выводе одной цепи)</t>
  </si>
  <si>
    <t xml:space="preserve">ВЛ-110 кВ Акмола (ЦГПП) - Западная с отпайкой на ТПС "Астана тяг." цепь левая, правая </t>
  </si>
  <si>
    <t>ПС "Акмола (ЦГПП) (переток)</t>
  </si>
  <si>
    <t xml:space="preserve">
2АС-185</t>
  </si>
  <si>
    <t>Акмола (ЦГПП)-Западная</t>
  </si>
  <si>
    <t>Загрузка ВЛ-110 кВ Акмола (ЦГПП) - Талапкер - Воздвиженка - Акмолинская</t>
  </si>
  <si>
    <t>ВЛ-110 кВ Акмола (ЦГПП) - Талапкер -Воздвиженка - Акмолинская</t>
  </si>
  <si>
    <t>32,7
245,2</t>
  </si>
  <si>
    <t>АС-95, СШ-110 кВ АС-95, ТТ-400/5 на СЭВ-110 кВ,  ТФНД-110 кВ 300/5 в сторону ПС "Урман" на ПС "Краснознаменка"</t>
  </si>
  <si>
    <t>АС-120, СШ-110 кВ АС-120,  ТТ-300/5 на СЭВ-110 кВ на ПС "Жантеке"</t>
  </si>
  <si>
    <t>АС-95, СШ-110 кВ АС-120, ТФНД-110 кВ ТТ-300/5 в сторону ПС "Зеренда", ТТ-300/5 на СЭВ-110 кВ, заградитель ВЗ-600 в сторону ПС "Балкашино" на ПС "Новоникольская"</t>
  </si>
  <si>
    <t>АС-95, СШ-110 кВ АС-95</t>
  </si>
  <si>
    <t>АС-95, СШ-110 кВ АС-150, ТФНД-110 кВ 200/5 на ШОМВ-110 кВ, ТТ-200/5 на МВ-110 кВ Жолымбет, Гидроузел, Ерейментау на ПС "Тургай"</t>
  </si>
  <si>
    <t>АС-95, СШ-110 кВ АС-120, ТФЗМ-110 кВ 300/5 в сторону ПС "Гидроузел" на ПС "Фрунзе"</t>
  </si>
  <si>
    <t>АС-120, СШ-110 кВ АС-240, ТФЗМ-110 кВ 300/5 в сторону ТПС "Джалтырь", ТТ-300/5 на СЭВ-110 кВ на ПС "Урман"</t>
  </si>
  <si>
    <t>АС-95, СШ-110 кВ АС-95, ТТ-300/5 на ШОЭВ-110 кВ, ТТ-300/5 на ЭВ-110 кВ Жантеке, Краснознаменка на ПС "Кургальджино"</t>
  </si>
  <si>
    <t>АС-120, СШ-110 кВ АС-120</t>
  </si>
  <si>
    <t>АС-120, СШ-110 кВ АС-120, ТТ-300/5 на ШОЭВ-110 кВ и ЭВ-110 кВ Жантеке, Воздвиженка, Батыс на ПС "Акмолинская"</t>
  </si>
  <si>
    <t xml:space="preserve">Биржан Сал (Макинск) -Заводская                                             1 цепь:
                                                       2 цепь:  </t>
  </si>
  <si>
    <t>АС-120, 
на ПС "Шортанды": ТТ-200/5 на ЭВ-110 кВ Петровка.</t>
  </si>
  <si>
    <t>АС-185, СШ-110 кВ АС-150, ТМГ-110 кВ 600/5 в сторону ПС "Акмола" (ЦГПП) на ПС "Воздвиженка"</t>
  </si>
  <si>
    <t>1,6
20,1</t>
  </si>
  <si>
    <t>Биржан Сал (Макинск)-Никольская</t>
  </si>
  <si>
    <t>Акмола (ЦГПП)-Арман</t>
  </si>
  <si>
    <t xml:space="preserve">
4,387
7,15176</t>
  </si>
  <si>
    <t xml:space="preserve">Отпайка от ВЛ-110кВ Достык - Северная </t>
  </si>
  <si>
    <t xml:space="preserve">
1,338
11,4
6,97</t>
  </si>
  <si>
    <t xml:space="preserve">
1,338
7,15176
11,4</t>
  </si>
  <si>
    <t>Акмола (ЦГПП)-Талапкер (от ПС "Талапкер" ВЭС 50 МВА)</t>
  </si>
  <si>
    <t xml:space="preserve"> Переток от ТПС Джалтыр в сторону ПС Журавлевка 18,9МВА.</t>
  </si>
  <si>
    <t xml:space="preserve"> Переток от ТПС Джалтыр в сторону ПС Урман 16,1МВА</t>
  </si>
  <si>
    <t xml:space="preserve">АС-150 </t>
  </si>
  <si>
    <t>Переток от ПС Батыс  в сторону ПС Акмолинская 18,3МВА.</t>
  </si>
  <si>
    <t>Переток от ПС Биржан Сал (Макинск)  в сторону ПС Алексеевка 21,1МВА.</t>
  </si>
  <si>
    <t xml:space="preserve">АС-185 </t>
  </si>
  <si>
    <t>Переток от ПС Акмола (ЦГПП) в сторону ПС Елизаветинка 65,9МВА.</t>
  </si>
  <si>
    <t>Переток от ПС Акмола (ЦГПП)  в сторону ПС Талапкер 26,7МВА.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</si>
</sst>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0" xfId="0" applyFill="1"/>
    <xf numFmtId="0" fontId="2" fillId="3" borderId="1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10" fillId="3" borderId="0" xfId="0" applyFont="1" applyFill="1"/>
    <xf numFmtId="0" fontId="7" fillId="3" borderId="1" xfId="0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10" fillId="2" borderId="0" xfId="0" applyFont="1" applyFill="1"/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0" xfId="0" applyFill="1"/>
    <xf numFmtId="0" fontId="10" fillId="5" borderId="0" xfId="0" applyFont="1" applyFill="1"/>
    <xf numFmtId="0" fontId="2" fillId="5" borderId="0" xfId="0" applyFont="1" applyFill="1"/>
    <xf numFmtId="165" fontId="2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9" fillId="3" borderId="1" xfId="0" applyFont="1" applyFill="1" applyBorder="1" applyAlignment="1">
      <alignment vertical="center" wrapText="1"/>
    </xf>
    <xf numFmtId="165" fontId="7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J156"/>
  <sheetViews>
    <sheetView tabSelected="1" zoomScale="86" zoomScaleNormal="86" workbookViewId="0">
      <pane ySplit="5" topLeftCell="A6" activePane="bottomLeft" state="frozen"/>
      <selection pane="bottomLeft" activeCell="K142" sqref="K142"/>
    </sheetView>
  </sheetViews>
  <sheetFormatPr defaultRowHeight="15" x14ac:dyDescent="0.25"/>
  <cols>
    <col min="1" max="1" width="6.85546875" customWidth="1"/>
    <col min="2" max="2" width="19.7109375" customWidth="1"/>
    <col min="3" max="3" width="7.7109375" customWidth="1"/>
    <col min="4" max="4" width="7.5703125" customWidth="1"/>
    <col min="5" max="5" width="6.7109375" customWidth="1"/>
    <col min="6" max="6" width="12.42578125" customWidth="1"/>
    <col min="7" max="7" width="14.28515625" customWidth="1"/>
    <col min="8" max="8" width="10.140625" customWidth="1"/>
    <col min="9" max="9" width="16.5703125" customWidth="1"/>
    <col min="10" max="11" width="12.28515625" customWidth="1"/>
    <col min="12" max="12" width="15.140625" customWidth="1"/>
    <col min="13" max="13" width="10.5703125" customWidth="1"/>
    <col min="14" max="14" width="10.42578125" customWidth="1"/>
    <col min="15" max="15" width="14.85546875" customWidth="1"/>
    <col min="16" max="16" width="37" style="12" customWidth="1"/>
    <col min="17" max="17" width="11.85546875" customWidth="1"/>
    <col min="18" max="18" width="10.7109375" customWidth="1"/>
    <col min="19" max="19" width="9.42578125" customWidth="1"/>
    <col min="20" max="21" width="10.42578125" customWidth="1"/>
    <col min="22" max="22" width="9.140625" customWidth="1"/>
    <col min="23" max="23" width="10.85546875" customWidth="1"/>
    <col min="24" max="28" width="14.5703125" customWidth="1"/>
    <col min="29" max="29" width="19" customWidth="1"/>
  </cols>
  <sheetData>
    <row r="2" spans="1:166" ht="18.75" x14ac:dyDescent="0.25">
      <c r="A2" s="4"/>
      <c r="B2" s="99" t="s">
        <v>328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8"/>
      <c r="Y2" s="1"/>
      <c r="Z2" s="1"/>
      <c r="AA2" s="1"/>
      <c r="AB2" s="1"/>
      <c r="AC2" s="1"/>
      <c r="AD2" s="1"/>
    </row>
    <row r="3" spans="1:16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0"/>
      <c r="Q3" s="4"/>
      <c r="R3" s="4"/>
      <c r="S3" s="4"/>
      <c r="T3" s="4"/>
      <c r="U3" s="4"/>
      <c r="V3" s="4"/>
      <c r="W3" s="4"/>
      <c r="X3" s="4"/>
    </row>
    <row r="4" spans="1:166" s="2" customFormat="1" ht="85.5" customHeight="1" x14ac:dyDescent="0.25">
      <c r="A4" s="91" t="s">
        <v>10</v>
      </c>
      <c r="B4" s="91" t="s">
        <v>19</v>
      </c>
      <c r="C4" s="91" t="s">
        <v>2</v>
      </c>
      <c r="D4" s="91" t="s">
        <v>3</v>
      </c>
      <c r="E4" s="91" t="s">
        <v>4</v>
      </c>
      <c r="F4" s="91" t="s">
        <v>0</v>
      </c>
      <c r="G4" s="91" t="s">
        <v>7</v>
      </c>
      <c r="H4" s="91" t="s">
        <v>8</v>
      </c>
      <c r="I4" s="91" t="s">
        <v>1</v>
      </c>
      <c r="J4" s="91" t="s">
        <v>27</v>
      </c>
      <c r="K4" s="91" t="s">
        <v>26</v>
      </c>
      <c r="L4" s="91" t="s">
        <v>28</v>
      </c>
      <c r="M4" s="91" t="s">
        <v>15</v>
      </c>
      <c r="N4" s="91" t="s">
        <v>16</v>
      </c>
      <c r="O4" s="91" t="s">
        <v>17</v>
      </c>
      <c r="P4" s="95" t="s">
        <v>9</v>
      </c>
      <c r="Q4" s="91" t="s">
        <v>18</v>
      </c>
      <c r="R4" s="97" t="s">
        <v>20</v>
      </c>
      <c r="S4" s="98"/>
      <c r="T4" s="91" t="s">
        <v>21</v>
      </c>
      <c r="U4" s="91" t="s">
        <v>5</v>
      </c>
      <c r="V4" s="91" t="s">
        <v>6</v>
      </c>
      <c r="W4" s="91" t="s">
        <v>24</v>
      </c>
      <c r="X4" s="93" t="s">
        <v>25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</row>
    <row r="5" spans="1:166" s="2" customFormat="1" ht="59.2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6"/>
      <c r="Q5" s="92"/>
      <c r="R5" s="7" t="s">
        <v>22</v>
      </c>
      <c r="S5" s="7" t="s">
        <v>23</v>
      </c>
      <c r="T5" s="92"/>
      <c r="U5" s="92"/>
      <c r="V5" s="92"/>
      <c r="W5" s="92"/>
      <c r="X5" s="94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</row>
    <row r="6" spans="1:166" s="3" customFormat="1" x14ac:dyDescent="0.2">
      <c r="A6" s="5">
        <v>1</v>
      </c>
      <c r="B6" s="6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11">
        <v>16</v>
      </c>
      <c r="Q6" s="5">
        <v>17</v>
      </c>
      <c r="R6" s="5">
        <v>18</v>
      </c>
      <c r="S6" s="5">
        <v>19</v>
      </c>
      <c r="T6" s="5">
        <v>20</v>
      </c>
      <c r="U6" s="5">
        <v>21</v>
      </c>
      <c r="V6" s="5">
        <v>22</v>
      </c>
      <c r="W6" s="5">
        <v>23</v>
      </c>
      <c r="X6" s="9">
        <v>24</v>
      </c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8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</row>
    <row r="7" spans="1:166" s="2" customFormat="1" ht="34.5" customHeight="1" x14ac:dyDescent="0.25">
      <c r="A7" s="88" t="s">
        <v>329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90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</row>
    <row r="8" spans="1:166" s="20" customFormat="1" ht="93" customHeight="1" x14ac:dyDescent="0.25">
      <c r="A8" s="13" t="s">
        <v>11</v>
      </c>
      <c r="B8" s="14" t="s">
        <v>330</v>
      </c>
      <c r="C8" s="15"/>
      <c r="D8" s="15"/>
      <c r="E8" s="15"/>
      <c r="F8" s="15">
        <v>110</v>
      </c>
      <c r="G8" s="15"/>
      <c r="H8" s="15" t="s">
        <v>196</v>
      </c>
      <c r="I8" s="15">
        <v>12.4</v>
      </c>
      <c r="J8" s="15">
        <v>60</v>
      </c>
      <c r="K8" s="16">
        <f>J8/0.93</f>
        <v>64.516129032258064</v>
      </c>
      <c r="L8" s="15">
        <f>SUM(L9:L11)</f>
        <v>9.67</v>
      </c>
      <c r="M8" s="15">
        <f>SUM(M9:M11)</f>
        <v>2.492</v>
      </c>
      <c r="N8" s="15">
        <f>SUM(N9:N11)</f>
        <v>0</v>
      </c>
      <c r="O8" s="15">
        <f>SUM(O9:O11)</f>
        <v>12.162000000000001</v>
      </c>
      <c r="P8" s="17" t="s">
        <v>201</v>
      </c>
      <c r="Q8" s="15"/>
      <c r="R8" s="15"/>
      <c r="S8" s="15"/>
      <c r="T8" s="15"/>
      <c r="U8" s="15"/>
      <c r="V8" s="83">
        <f>SUM(O8/K8*100)</f>
        <v>18.851100000000002</v>
      </c>
      <c r="W8" s="15">
        <f>SUM(W9:W11)</f>
        <v>20.137999999999998</v>
      </c>
      <c r="X8" s="19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</row>
    <row r="9" spans="1:166" s="20" customFormat="1" ht="60" x14ac:dyDescent="0.25">
      <c r="A9" s="13" t="s">
        <v>12</v>
      </c>
      <c r="B9" s="21" t="s">
        <v>30</v>
      </c>
      <c r="C9" s="18">
        <v>16</v>
      </c>
      <c r="D9" s="18">
        <v>16</v>
      </c>
      <c r="E9" s="18"/>
      <c r="F9" s="18">
        <v>110</v>
      </c>
      <c r="G9" s="22" t="s">
        <v>335</v>
      </c>
      <c r="H9" s="22" t="s">
        <v>196</v>
      </c>
      <c r="I9" s="15">
        <v>5</v>
      </c>
      <c r="J9" s="18">
        <v>60</v>
      </c>
      <c r="K9" s="16">
        <f>J9/0.93</f>
        <v>64.516129032258064</v>
      </c>
      <c r="L9" s="18">
        <v>6.65</v>
      </c>
      <c r="M9" s="18">
        <v>1.325</v>
      </c>
      <c r="N9" s="23">
        <v>0</v>
      </c>
      <c r="O9" s="18">
        <f>SUM(L9:N9)</f>
        <v>7.9750000000000005</v>
      </c>
      <c r="P9" s="24" t="s">
        <v>331</v>
      </c>
      <c r="Q9" s="18">
        <f>MIN(C9:E9)</f>
        <v>16</v>
      </c>
      <c r="R9" s="18"/>
      <c r="S9" s="18"/>
      <c r="T9" s="18"/>
      <c r="U9" s="25">
        <f>SUM(O9-N9)/Q9*100</f>
        <v>49.84375</v>
      </c>
      <c r="V9" s="25">
        <f>O9/K9*100+V10</f>
        <v>18.851100000000002</v>
      </c>
      <c r="W9" s="18">
        <f>SUM(Q9-(O9-N9))</f>
        <v>8.0249999999999986</v>
      </c>
      <c r="X9" s="19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</row>
    <row r="10" spans="1:166" s="20" customFormat="1" ht="45" x14ac:dyDescent="0.25">
      <c r="A10" s="13" t="s">
        <v>13</v>
      </c>
      <c r="B10" s="21" t="s">
        <v>197</v>
      </c>
      <c r="C10" s="18">
        <v>6.3</v>
      </c>
      <c r="D10" s="18">
        <v>6.3</v>
      </c>
      <c r="E10" s="18"/>
      <c r="F10" s="15">
        <v>110</v>
      </c>
      <c r="G10" s="24" t="s">
        <v>198</v>
      </c>
      <c r="H10" s="22" t="s">
        <v>196</v>
      </c>
      <c r="I10" s="15">
        <v>5.2</v>
      </c>
      <c r="J10" s="15">
        <v>60</v>
      </c>
      <c r="K10" s="16">
        <f>J10/0.93</f>
        <v>64.516129032258064</v>
      </c>
      <c r="L10" s="18">
        <v>0.6</v>
      </c>
      <c r="M10" s="18">
        <v>0.443</v>
      </c>
      <c r="N10" s="23">
        <v>0</v>
      </c>
      <c r="O10" s="18">
        <f>SUM(L10:N10)</f>
        <v>1.0429999999999999</v>
      </c>
      <c r="P10" s="24" t="s">
        <v>270</v>
      </c>
      <c r="Q10" s="18">
        <f>MIN(C10:E10)</f>
        <v>6.3</v>
      </c>
      <c r="R10" s="18"/>
      <c r="S10" s="18"/>
      <c r="T10" s="18"/>
      <c r="U10" s="25">
        <f>SUM(O10-N10)/Q10*100</f>
        <v>16.555555555555554</v>
      </c>
      <c r="V10" s="25">
        <f>O10/K10*100+V11</f>
        <v>6.4898500000000006</v>
      </c>
      <c r="W10" s="18">
        <f>SUM(Q10-(O10-N10))</f>
        <v>5.2569999999999997</v>
      </c>
      <c r="X10" s="19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</row>
    <row r="11" spans="1:166" s="20" customFormat="1" ht="60" x14ac:dyDescent="0.25">
      <c r="A11" s="13" t="s">
        <v>14</v>
      </c>
      <c r="B11" s="21" t="s">
        <v>29</v>
      </c>
      <c r="C11" s="18">
        <v>10</v>
      </c>
      <c r="D11" s="18">
        <v>10</v>
      </c>
      <c r="E11" s="18"/>
      <c r="F11" s="18">
        <v>110</v>
      </c>
      <c r="G11" s="24" t="s">
        <v>32</v>
      </c>
      <c r="H11" s="15" t="s">
        <v>196</v>
      </c>
      <c r="I11" s="15">
        <v>2.2000000000000002</v>
      </c>
      <c r="J11" s="18">
        <v>60</v>
      </c>
      <c r="K11" s="16">
        <f>J11/0.93</f>
        <v>64.516129032258064</v>
      </c>
      <c r="L11" s="18">
        <v>2.42</v>
      </c>
      <c r="M11" s="18">
        <v>0.72399999999999998</v>
      </c>
      <c r="N11" s="18">
        <v>0</v>
      </c>
      <c r="O11" s="18">
        <f>SUM(L11:N11)</f>
        <v>3.1440000000000001</v>
      </c>
      <c r="P11" s="24" t="s">
        <v>332</v>
      </c>
      <c r="Q11" s="18">
        <f>MIN(C11:E11)</f>
        <v>10</v>
      </c>
      <c r="R11" s="18"/>
      <c r="S11" s="18"/>
      <c r="T11" s="18"/>
      <c r="U11" s="25">
        <f>SUM(O11-N11)/Q11*100</f>
        <v>31.44</v>
      </c>
      <c r="V11" s="25">
        <f>O11/K11*100</f>
        <v>4.8732000000000006</v>
      </c>
      <c r="W11" s="18">
        <f>SUM(Q11-(O11-N11))</f>
        <v>6.8559999999999999</v>
      </c>
      <c r="X11" s="19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</row>
    <row r="12" spans="1:166" s="2" customFormat="1" ht="34.5" customHeight="1" x14ac:dyDescent="0.25">
      <c r="A12" s="88" t="s">
        <v>333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90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</row>
    <row r="13" spans="1:166" s="20" customFormat="1" ht="135" x14ac:dyDescent="0.25">
      <c r="A13" s="13" t="s">
        <v>11</v>
      </c>
      <c r="B13" s="14" t="s">
        <v>334</v>
      </c>
      <c r="C13" s="15"/>
      <c r="D13" s="15"/>
      <c r="E13" s="15"/>
      <c r="F13" s="15">
        <v>110</v>
      </c>
      <c r="G13" s="15"/>
      <c r="H13" s="26" t="s">
        <v>200</v>
      </c>
      <c r="I13" s="15" t="s">
        <v>199</v>
      </c>
      <c r="J13" s="15">
        <v>48</v>
      </c>
      <c r="K13" s="16">
        <f t="shared" ref="K13:K18" si="0">J13/0.93</f>
        <v>51.612903225806448</v>
      </c>
      <c r="L13" s="15">
        <f>SUM(L14:L18)</f>
        <v>2.6299999999999994</v>
      </c>
      <c r="M13" s="15">
        <f>SUM(M14:M18)</f>
        <v>0.223</v>
      </c>
      <c r="N13" s="15">
        <f>SUM(N14:N18)</f>
        <v>0</v>
      </c>
      <c r="O13" s="15">
        <f>SUM(O14:O18)</f>
        <v>2.8530000000000002</v>
      </c>
      <c r="P13" s="17" t="s">
        <v>202</v>
      </c>
      <c r="Q13" s="15"/>
      <c r="R13" s="15"/>
      <c r="S13" s="15"/>
      <c r="T13" s="15"/>
      <c r="U13" s="15"/>
      <c r="V13" s="83">
        <f>SUM(O13/K13*100)</f>
        <v>5.5276875000000008</v>
      </c>
      <c r="W13" s="15">
        <f>SUM(W14:W18)</f>
        <v>19.547000000000001</v>
      </c>
      <c r="X13" s="19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</row>
    <row r="14" spans="1:166" s="20" customFormat="1" ht="60" x14ac:dyDescent="0.25">
      <c r="A14" s="13" t="s">
        <v>12</v>
      </c>
      <c r="B14" s="17" t="s">
        <v>35</v>
      </c>
      <c r="C14" s="18"/>
      <c r="D14" s="18">
        <v>6.3</v>
      </c>
      <c r="E14" s="18">
        <v>1</v>
      </c>
      <c r="F14" s="18">
        <v>110</v>
      </c>
      <c r="G14" s="27" t="s">
        <v>336</v>
      </c>
      <c r="H14" s="15" t="s">
        <v>40</v>
      </c>
      <c r="I14" s="15">
        <v>21.45</v>
      </c>
      <c r="J14" s="18">
        <v>48</v>
      </c>
      <c r="K14" s="16">
        <f t="shared" si="0"/>
        <v>51.612903225806448</v>
      </c>
      <c r="L14" s="18">
        <v>0.31</v>
      </c>
      <c r="M14" s="18">
        <v>1.0999999999999999E-2</v>
      </c>
      <c r="N14" s="18">
        <v>0</v>
      </c>
      <c r="O14" s="18">
        <f>SUM(L14:N14)</f>
        <v>0.32100000000000001</v>
      </c>
      <c r="P14" s="24" t="s">
        <v>337</v>
      </c>
      <c r="Q14" s="18">
        <f>MIN(C14:E14)</f>
        <v>1</v>
      </c>
      <c r="R14" s="18"/>
      <c r="S14" s="18"/>
      <c r="T14" s="18"/>
      <c r="U14" s="25">
        <f>SUM(O14-N14)/Q14*100</f>
        <v>32.1</v>
      </c>
      <c r="V14" s="25">
        <f>O14/K14*100+V15</f>
        <v>5.2719375000000008</v>
      </c>
      <c r="W14" s="18">
        <f>SUM(Q14-(O14-N14))</f>
        <v>0.67900000000000005</v>
      </c>
      <c r="X14" s="19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</row>
    <row r="15" spans="1:166" s="20" customFormat="1" ht="75" x14ac:dyDescent="0.25">
      <c r="A15" s="13" t="s">
        <v>13</v>
      </c>
      <c r="B15" s="17" t="s">
        <v>36</v>
      </c>
      <c r="C15" s="18">
        <v>6.3</v>
      </c>
      <c r="D15" s="18">
        <v>6.3</v>
      </c>
      <c r="E15" s="18"/>
      <c r="F15" s="15">
        <v>110</v>
      </c>
      <c r="G15" s="28" t="s">
        <v>49</v>
      </c>
      <c r="H15" s="15" t="s">
        <v>40</v>
      </c>
      <c r="I15" s="15">
        <v>33.71</v>
      </c>
      <c r="J15" s="18">
        <v>48</v>
      </c>
      <c r="K15" s="16">
        <f t="shared" si="0"/>
        <v>51.612903225806448</v>
      </c>
      <c r="L15" s="18">
        <v>0.6</v>
      </c>
      <c r="M15" s="18">
        <v>0</v>
      </c>
      <c r="N15" s="23">
        <v>0</v>
      </c>
      <c r="O15" s="18">
        <f>SUM(L15:N15)</f>
        <v>0.6</v>
      </c>
      <c r="P15" s="24" t="s">
        <v>338</v>
      </c>
      <c r="Q15" s="18">
        <f>MIN(C15:E15)</f>
        <v>6.3</v>
      </c>
      <c r="R15" s="18"/>
      <c r="S15" s="18"/>
      <c r="T15" s="18"/>
      <c r="U15" s="25">
        <f>SUM(O15-N15)/Q15*100</f>
        <v>9.5238095238095237</v>
      </c>
      <c r="V15" s="25">
        <f>O15/K15*100+V16</f>
        <v>4.6500000000000004</v>
      </c>
      <c r="W15" s="18">
        <f>SUM(Q15-(O15-N15))</f>
        <v>5.7</v>
      </c>
      <c r="X15" s="19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</row>
    <row r="16" spans="1:166" s="20" customFormat="1" ht="60" x14ac:dyDescent="0.25">
      <c r="A16" s="13" t="s">
        <v>14</v>
      </c>
      <c r="B16" s="17" t="s">
        <v>37</v>
      </c>
      <c r="C16" s="18">
        <v>2.5</v>
      </c>
      <c r="D16" s="18">
        <v>6.3</v>
      </c>
      <c r="E16" s="18"/>
      <c r="F16" s="18">
        <v>110</v>
      </c>
      <c r="G16" s="28" t="s">
        <v>48</v>
      </c>
      <c r="H16" s="15" t="s">
        <v>40</v>
      </c>
      <c r="I16" s="15">
        <v>26.99</v>
      </c>
      <c r="J16" s="18">
        <v>48</v>
      </c>
      <c r="K16" s="16">
        <f t="shared" si="0"/>
        <v>51.612903225806448</v>
      </c>
      <c r="L16" s="18">
        <v>0.14000000000000001</v>
      </c>
      <c r="M16" s="18">
        <v>2E-3</v>
      </c>
      <c r="N16" s="23">
        <v>0</v>
      </c>
      <c r="O16" s="18">
        <f>SUM(L16:N16)</f>
        <v>0.14200000000000002</v>
      </c>
      <c r="P16" s="24" t="s">
        <v>271</v>
      </c>
      <c r="Q16" s="18">
        <f>MIN(C16:E16)</f>
        <v>2.5</v>
      </c>
      <c r="R16" s="18"/>
      <c r="S16" s="18"/>
      <c r="T16" s="18"/>
      <c r="U16" s="25">
        <f>SUM(O16-N16)/Q16*100</f>
        <v>5.6800000000000006</v>
      </c>
      <c r="V16" s="25">
        <f>O16/K16*100+V17</f>
        <v>3.4875000000000007</v>
      </c>
      <c r="W16" s="18">
        <f>SUM(Q16-(O16-N16))</f>
        <v>2.3580000000000001</v>
      </c>
      <c r="X16" s="19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</row>
    <row r="17" spans="1:166" s="20" customFormat="1" ht="45" x14ac:dyDescent="0.25">
      <c r="A17" s="13" t="s">
        <v>33</v>
      </c>
      <c r="B17" s="17" t="s">
        <v>38</v>
      </c>
      <c r="C17" s="18"/>
      <c r="D17" s="18">
        <v>6.3</v>
      </c>
      <c r="E17" s="18">
        <v>10</v>
      </c>
      <c r="F17" s="15">
        <v>110</v>
      </c>
      <c r="G17" s="28" t="s">
        <v>47</v>
      </c>
      <c r="H17" s="22" t="s">
        <v>42</v>
      </c>
      <c r="I17" s="15" t="s">
        <v>44</v>
      </c>
      <c r="J17" s="15">
        <v>48</v>
      </c>
      <c r="K17" s="16">
        <f t="shared" si="0"/>
        <v>51.612903225806448</v>
      </c>
      <c r="L17" s="18">
        <v>1.26</v>
      </c>
      <c r="M17" s="18">
        <v>0.11</v>
      </c>
      <c r="N17" s="23">
        <v>0</v>
      </c>
      <c r="O17" s="18">
        <f>SUM(L17:N17)</f>
        <v>1.37</v>
      </c>
      <c r="P17" s="24" t="s">
        <v>272</v>
      </c>
      <c r="Q17" s="18">
        <f>MIN(C17:E17)</f>
        <v>6.3</v>
      </c>
      <c r="R17" s="18"/>
      <c r="S17" s="18"/>
      <c r="T17" s="18"/>
      <c r="U17" s="25">
        <f>SUM(O17-N17)/Q17*100</f>
        <v>21.74603174603175</v>
      </c>
      <c r="V17" s="25">
        <f>O17/K17*100+V18</f>
        <v>3.2123750000000006</v>
      </c>
      <c r="W17" s="18">
        <f>SUM(Q17-(O17-N17))</f>
        <v>4.93</v>
      </c>
      <c r="X17" s="19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</row>
    <row r="18" spans="1:166" s="20" customFormat="1" ht="45" x14ac:dyDescent="0.25">
      <c r="A18" s="13" t="s">
        <v>34</v>
      </c>
      <c r="B18" s="17" t="s">
        <v>39</v>
      </c>
      <c r="C18" s="18">
        <v>6.3</v>
      </c>
      <c r="D18" s="18"/>
      <c r="E18" s="18"/>
      <c r="F18" s="18">
        <v>110</v>
      </c>
      <c r="G18" s="28" t="s">
        <v>46</v>
      </c>
      <c r="H18" s="22" t="s">
        <v>43</v>
      </c>
      <c r="I18" s="15" t="s">
        <v>45</v>
      </c>
      <c r="J18" s="18">
        <v>70</v>
      </c>
      <c r="K18" s="16">
        <f t="shared" si="0"/>
        <v>75.268817204301072</v>
      </c>
      <c r="L18" s="18">
        <v>0.32</v>
      </c>
      <c r="M18" s="18">
        <v>0.1</v>
      </c>
      <c r="N18" s="23">
        <v>0</v>
      </c>
      <c r="O18" s="18">
        <f>SUM(L18:N18)</f>
        <v>0.42000000000000004</v>
      </c>
      <c r="P18" s="24" t="s">
        <v>273</v>
      </c>
      <c r="Q18" s="18">
        <f>MIN(C18:E18)</f>
        <v>6.3</v>
      </c>
      <c r="R18" s="18"/>
      <c r="S18" s="18"/>
      <c r="T18" s="18"/>
      <c r="U18" s="25">
        <f>SUM(O18-N18)/Q18*100</f>
        <v>6.6666666666666679</v>
      </c>
      <c r="V18" s="25">
        <f>O18/K18*100</f>
        <v>0.55800000000000005</v>
      </c>
      <c r="W18" s="18">
        <f>SUM(Q18-(O18-N18))</f>
        <v>5.88</v>
      </c>
      <c r="X18" s="19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</row>
    <row r="19" spans="1:166" s="2" customFormat="1" ht="34.5" customHeight="1" x14ac:dyDescent="0.25">
      <c r="A19" s="88" t="s">
        <v>339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</row>
    <row r="20" spans="1:166" s="20" customFormat="1" ht="90" x14ac:dyDescent="0.25">
      <c r="A20" s="13" t="s">
        <v>11</v>
      </c>
      <c r="B20" s="14" t="s">
        <v>340</v>
      </c>
      <c r="C20" s="15"/>
      <c r="D20" s="15"/>
      <c r="E20" s="15"/>
      <c r="F20" s="15">
        <v>110</v>
      </c>
      <c r="G20" s="15"/>
      <c r="H20" s="15" t="s">
        <v>206</v>
      </c>
      <c r="I20" s="15" t="s">
        <v>207</v>
      </c>
      <c r="J20" s="15">
        <v>48</v>
      </c>
      <c r="K20" s="16">
        <f t="shared" ref="K20:K25" si="1">J20/0.93</f>
        <v>51.612903225806448</v>
      </c>
      <c r="L20" s="15">
        <f>SUM(L21:L25)</f>
        <v>8.3040000000000003</v>
      </c>
      <c r="M20" s="15">
        <f>SUM(M21:M25)</f>
        <v>0.71200000000000008</v>
      </c>
      <c r="N20" s="15">
        <f>SUM(N21:N25)</f>
        <v>16.266999999999999</v>
      </c>
      <c r="O20" s="15">
        <f>SUM(O21:O25)</f>
        <v>25.283000000000001</v>
      </c>
      <c r="P20" s="55" t="s">
        <v>317</v>
      </c>
      <c r="Q20" s="15"/>
      <c r="R20" s="15"/>
      <c r="S20" s="15"/>
      <c r="T20" s="15"/>
      <c r="U20" s="15"/>
      <c r="V20" s="83">
        <f>SUM(O20/K20*100)</f>
        <v>48.985812500000002</v>
      </c>
      <c r="W20" s="15">
        <f>SUM(W21:W25)</f>
        <v>45.484000000000002</v>
      </c>
      <c r="X20" s="19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</row>
    <row r="21" spans="1:166" s="20" customFormat="1" ht="90" x14ac:dyDescent="0.25">
      <c r="A21" s="13" t="s">
        <v>12</v>
      </c>
      <c r="B21" s="17" t="s">
        <v>59</v>
      </c>
      <c r="C21" s="18">
        <v>10</v>
      </c>
      <c r="D21" s="18">
        <v>10</v>
      </c>
      <c r="E21" s="18"/>
      <c r="F21" s="18">
        <v>110</v>
      </c>
      <c r="G21" s="27" t="s">
        <v>341</v>
      </c>
      <c r="H21" s="15" t="s">
        <v>50</v>
      </c>
      <c r="I21" s="15">
        <v>31.15</v>
      </c>
      <c r="J21" s="18">
        <v>110</v>
      </c>
      <c r="K21" s="16">
        <f t="shared" si="1"/>
        <v>118.27956989247311</v>
      </c>
      <c r="L21" s="18">
        <v>0.77</v>
      </c>
      <c r="M21" s="18">
        <v>0.04</v>
      </c>
      <c r="N21" s="18">
        <v>0</v>
      </c>
      <c r="O21" s="18">
        <f>SUM(L21:N21)</f>
        <v>0.81</v>
      </c>
      <c r="P21" s="61" t="s">
        <v>342</v>
      </c>
      <c r="Q21" s="18">
        <f>MIN(C21:E21)</f>
        <v>10</v>
      </c>
      <c r="R21" s="18"/>
      <c r="S21" s="18"/>
      <c r="T21" s="18"/>
      <c r="U21" s="25">
        <f>SUM(O21-N21)/Q21*100</f>
        <v>8.1</v>
      </c>
      <c r="V21" s="25">
        <f>O21/K21*100+V22</f>
        <v>37.546153246753249</v>
      </c>
      <c r="W21" s="18">
        <f>SUM(Q21-(O21-N21))</f>
        <v>9.19</v>
      </c>
      <c r="X21" s="19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</row>
    <row r="22" spans="1:166" s="20" customFormat="1" ht="105" x14ac:dyDescent="0.25">
      <c r="A22" s="13" t="s">
        <v>13</v>
      </c>
      <c r="B22" s="17" t="s">
        <v>58</v>
      </c>
      <c r="C22" s="18">
        <v>10</v>
      </c>
      <c r="D22" s="18">
        <v>10</v>
      </c>
      <c r="E22" s="18"/>
      <c r="F22" s="15">
        <v>110</v>
      </c>
      <c r="G22" s="28" t="s">
        <v>54</v>
      </c>
      <c r="H22" s="15" t="s">
        <v>50</v>
      </c>
      <c r="I22" s="15">
        <v>32</v>
      </c>
      <c r="J22" s="18">
        <v>110</v>
      </c>
      <c r="K22" s="16">
        <f t="shared" si="1"/>
        <v>118.27956989247311</v>
      </c>
      <c r="L22" s="18">
        <v>0.66700000000000004</v>
      </c>
      <c r="M22" s="18">
        <v>3.4000000000000002E-2</v>
      </c>
      <c r="N22" s="23">
        <v>0</v>
      </c>
      <c r="O22" s="18">
        <f>SUM(L22:N22)</f>
        <v>0.70100000000000007</v>
      </c>
      <c r="P22" s="24" t="s">
        <v>343</v>
      </c>
      <c r="Q22" s="18">
        <f>MIN(C22:E22)</f>
        <v>10</v>
      </c>
      <c r="R22" s="18"/>
      <c r="S22" s="18"/>
      <c r="T22" s="18"/>
      <c r="U22" s="25">
        <f>SUM(O22-N22)/Q22*100</f>
        <v>7.0100000000000007</v>
      </c>
      <c r="V22" s="25">
        <f>O22/K22*100+V23</f>
        <v>36.861335064935069</v>
      </c>
      <c r="W22" s="18">
        <f>SUM(Q22-(O22-N22))</f>
        <v>9.2989999999999995</v>
      </c>
      <c r="X22" s="19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</row>
    <row r="23" spans="1:166" s="20" customFormat="1" ht="45" x14ac:dyDescent="0.25">
      <c r="A23" s="13" t="s">
        <v>14</v>
      </c>
      <c r="B23" s="17" t="s">
        <v>57</v>
      </c>
      <c r="C23" s="18">
        <v>16</v>
      </c>
      <c r="D23" s="18">
        <v>16</v>
      </c>
      <c r="E23" s="18"/>
      <c r="F23" s="18">
        <v>110</v>
      </c>
      <c r="G23" s="28" t="s">
        <v>203</v>
      </c>
      <c r="H23" s="15" t="s">
        <v>205</v>
      </c>
      <c r="I23" s="15">
        <v>18</v>
      </c>
      <c r="J23" s="18">
        <v>48</v>
      </c>
      <c r="K23" s="16">
        <f t="shared" si="1"/>
        <v>51.612903225806448</v>
      </c>
      <c r="L23" s="18">
        <v>1.7</v>
      </c>
      <c r="M23" s="18">
        <v>0</v>
      </c>
      <c r="N23" s="23">
        <v>0</v>
      </c>
      <c r="O23" s="18">
        <f>SUM(L23:N23)</f>
        <v>1.7</v>
      </c>
      <c r="P23" s="17" t="s">
        <v>40</v>
      </c>
      <c r="Q23" s="18">
        <f>MIN(C23:E23)</f>
        <v>16</v>
      </c>
      <c r="R23" s="18"/>
      <c r="S23" s="18"/>
      <c r="T23" s="18"/>
      <c r="U23" s="25">
        <f>SUM(O23-N23)/Q23*100</f>
        <v>10.625</v>
      </c>
      <c r="V23" s="25">
        <f>O23/K23*100+V24</f>
        <v>36.26867142857143</v>
      </c>
      <c r="W23" s="18">
        <f>SUM(Q23-(O23-N23))</f>
        <v>14.3</v>
      </c>
      <c r="X23" s="19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</row>
    <row r="24" spans="1:166" s="20" customFormat="1" ht="30" x14ac:dyDescent="0.25">
      <c r="A24" s="13" t="s">
        <v>33</v>
      </c>
      <c r="B24" s="17" t="s">
        <v>56</v>
      </c>
      <c r="C24" s="18">
        <v>16</v>
      </c>
      <c r="D24" s="18">
        <v>16</v>
      </c>
      <c r="E24" s="18"/>
      <c r="F24" s="15">
        <v>110</v>
      </c>
      <c r="G24" s="29" t="s">
        <v>204</v>
      </c>
      <c r="H24" s="22" t="s">
        <v>41</v>
      </c>
      <c r="I24" s="15">
        <v>32.5</v>
      </c>
      <c r="J24" s="15">
        <v>70</v>
      </c>
      <c r="K24" s="16">
        <f t="shared" si="1"/>
        <v>75.268817204301072</v>
      </c>
      <c r="L24" s="18">
        <v>4.9560000000000004</v>
      </c>
      <c r="M24" s="18">
        <v>0.629</v>
      </c>
      <c r="N24" s="23">
        <v>0</v>
      </c>
      <c r="O24" s="18">
        <f>SUM(L24:N24)</f>
        <v>5.5850000000000009</v>
      </c>
      <c r="P24" s="24" t="s">
        <v>274</v>
      </c>
      <c r="Q24" s="18">
        <f>MIN(C24:E24)</f>
        <v>16</v>
      </c>
      <c r="R24" s="18"/>
      <c r="S24" s="18"/>
      <c r="T24" s="18"/>
      <c r="U24" s="25">
        <f>SUM(O24-N24)/Q24*100</f>
        <v>34.906250000000007</v>
      </c>
      <c r="V24" s="25">
        <f>O24/K24*100+V25</f>
        <v>32.974921428571427</v>
      </c>
      <c r="W24" s="18">
        <f>SUM(Q24-(O24-N24))</f>
        <v>10.414999999999999</v>
      </c>
      <c r="X24" s="19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</row>
    <row r="25" spans="1:166" s="20" customFormat="1" ht="75" x14ac:dyDescent="0.25">
      <c r="A25" s="13" t="s">
        <v>34</v>
      </c>
      <c r="B25" s="17" t="s">
        <v>55</v>
      </c>
      <c r="C25" s="18">
        <v>6.3</v>
      </c>
      <c r="D25" s="18">
        <v>2.5</v>
      </c>
      <c r="E25" s="18"/>
      <c r="F25" s="18">
        <v>110</v>
      </c>
      <c r="G25" s="28" t="s">
        <v>53</v>
      </c>
      <c r="H25" s="22" t="s">
        <v>51</v>
      </c>
      <c r="I25" s="15" t="s">
        <v>52</v>
      </c>
      <c r="J25" s="18">
        <v>60</v>
      </c>
      <c r="K25" s="16">
        <f t="shared" si="1"/>
        <v>64.516129032258064</v>
      </c>
      <c r="L25" s="18">
        <v>0.21099999999999999</v>
      </c>
      <c r="M25" s="18">
        <v>8.9999999999999993E-3</v>
      </c>
      <c r="N25" s="23">
        <v>16.266999999999999</v>
      </c>
      <c r="O25" s="18">
        <f>SUM(L25:N25)</f>
        <v>16.486999999999998</v>
      </c>
      <c r="P25" s="24" t="s">
        <v>399</v>
      </c>
      <c r="Q25" s="18">
        <f>MIN(C25:E25)</f>
        <v>2.5</v>
      </c>
      <c r="R25" s="18"/>
      <c r="S25" s="18"/>
      <c r="T25" s="18"/>
      <c r="U25" s="25">
        <f>SUM(O25-N25)/Q25*100</f>
        <v>8.7999999999999545</v>
      </c>
      <c r="V25" s="25">
        <f>O25/K25*100</f>
        <v>25.554849999999995</v>
      </c>
      <c r="W25" s="18">
        <f>SUM(Q25-(O25-N25))</f>
        <v>2.2800000000000011</v>
      </c>
      <c r="X25" s="19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</row>
    <row r="26" spans="1:166" s="2" customFormat="1" ht="34.5" customHeight="1" x14ac:dyDescent="0.25">
      <c r="A26" s="88" t="s">
        <v>275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90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</row>
    <row r="27" spans="1:166" s="20" customFormat="1" ht="81" customHeight="1" x14ac:dyDescent="0.25">
      <c r="A27" s="13" t="s">
        <v>11</v>
      </c>
      <c r="B27" s="14" t="s">
        <v>319</v>
      </c>
      <c r="C27" s="15"/>
      <c r="D27" s="15"/>
      <c r="E27" s="15"/>
      <c r="F27" s="15">
        <v>110</v>
      </c>
      <c r="G27" s="15"/>
      <c r="H27" s="15" t="s">
        <v>277</v>
      </c>
      <c r="I27" s="15" t="s">
        <v>413</v>
      </c>
      <c r="J27" s="15">
        <v>110</v>
      </c>
      <c r="K27" s="16">
        <f>J27/0.93</f>
        <v>118.27956989247311</v>
      </c>
      <c r="L27" s="15">
        <f>SUM(L28:L29)</f>
        <v>35.79</v>
      </c>
      <c r="M27" s="15">
        <f>SUM(M28:M29)</f>
        <v>58.269999999999996</v>
      </c>
      <c r="N27" s="15">
        <f>SUM(N28:N29)</f>
        <v>0</v>
      </c>
      <c r="O27" s="15">
        <f>SUM(O28:O29)</f>
        <v>94.06</v>
      </c>
      <c r="P27" s="17" t="s">
        <v>50</v>
      </c>
      <c r="Q27" s="15"/>
      <c r="R27" s="15"/>
      <c r="S27" s="15"/>
      <c r="T27" s="15"/>
      <c r="U27" s="15"/>
      <c r="V27" s="83">
        <f>SUM(O27/K27*100)</f>
        <v>79.523454545454555</v>
      </c>
      <c r="W27" s="15">
        <f>SUM(W28:W29)</f>
        <v>-14.059999999999995</v>
      </c>
      <c r="X27" s="19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</row>
    <row r="28" spans="1:166" s="37" customFormat="1" ht="81" customHeight="1" x14ac:dyDescent="0.25">
      <c r="A28" s="30" t="s">
        <v>12</v>
      </c>
      <c r="B28" s="34" t="s">
        <v>130</v>
      </c>
      <c r="C28" s="35">
        <v>40</v>
      </c>
      <c r="D28" s="35">
        <v>40</v>
      </c>
      <c r="E28" s="35"/>
      <c r="F28" s="35">
        <v>110</v>
      </c>
      <c r="G28" s="34" t="s">
        <v>131</v>
      </c>
      <c r="H28" s="32" t="s">
        <v>210</v>
      </c>
      <c r="I28" s="38" t="s">
        <v>211</v>
      </c>
      <c r="J28" s="35">
        <v>110</v>
      </c>
      <c r="K28" s="33">
        <f>J28/0.93</f>
        <v>118.27956989247311</v>
      </c>
      <c r="L28" s="35">
        <v>29.59</v>
      </c>
      <c r="M28" s="35">
        <v>37.466000000000001</v>
      </c>
      <c r="N28" s="35">
        <v>0</v>
      </c>
      <c r="O28" s="35">
        <f>SUM(L28:N28)</f>
        <v>67.055999999999997</v>
      </c>
      <c r="P28" s="34" t="s">
        <v>50</v>
      </c>
      <c r="Q28" s="35">
        <f>MIN(C28:E28)</f>
        <v>40</v>
      </c>
      <c r="R28" s="35"/>
      <c r="S28" s="35"/>
      <c r="T28" s="35"/>
      <c r="U28" s="39">
        <f>SUM(O28-N28)/Q28*100</f>
        <v>167.64</v>
      </c>
      <c r="V28" s="39">
        <f>O28/K28*100+V29</f>
        <v>79.523454545454541</v>
      </c>
      <c r="W28" s="35">
        <f>SUM(Q28-(O28-N28))</f>
        <v>-27.055999999999997</v>
      </c>
      <c r="X28" s="36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</row>
    <row r="29" spans="1:166" s="20" customFormat="1" ht="78" customHeight="1" x14ac:dyDescent="0.25">
      <c r="A29" s="13" t="s">
        <v>13</v>
      </c>
      <c r="B29" s="17" t="s">
        <v>208</v>
      </c>
      <c r="C29" s="18">
        <v>40</v>
      </c>
      <c r="D29" s="18">
        <v>40</v>
      </c>
      <c r="E29" s="18"/>
      <c r="F29" s="15">
        <v>110</v>
      </c>
      <c r="G29" s="27" t="s">
        <v>132</v>
      </c>
      <c r="H29" s="15" t="s">
        <v>50</v>
      </c>
      <c r="I29" s="15">
        <v>0.18176</v>
      </c>
      <c r="J29" s="18">
        <v>110</v>
      </c>
      <c r="K29" s="16">
        <f>J29/0.93</f>
        <v>118.27956989247311</v>
      </c>
      <c r="L29" s="18">
        <v>6.2</v>
      </c>
      <c r="M29" s="18">
        <v>20.803999999999998</v>
      </c>
      <c r="N29" s="23">
        <v>0</v>
      </c>
      <c r="O29" s="18">
        <f>SUM(L29:N29)</f>
        <v>27.003999999999998</v>
      </c>
      <c r="P29" s="17" t="s">
        <v>50</v>
      </c>
      <c r="Q29" s="18">
        <f>MIN(C29:E29)</f>
        <v>40</v>
      </c>
      <c r="R29" s="18"/>
      <c r="S29" s="18"/>
      <c r="T29" s="18"/>
      <c r="U29" s="25">
        <f>SUM(O29-N29)/Q29*100</f>
        <v>67.509999999999991</v>
      </c>
      <c r="V29" s="25">
        <f>O29/K29*100</f>
        <v>22.830654545454546</v>
      </c>
      <c r="W29" s="18">
        <f>SUM(Q29-(O29-N29))</f>
        <v>12.996000000000002</v>
      </c>
      <c r="X29" s="19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</row>
    <row r="30" spans="1:166" s="2" customFormat="1" ht="34.5" customHeight="1" x14ac:dyDescent="0.25">
      <c r="A30" s="88" t="s">
        <v>276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90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</row>
    <row r="31" spans="1:166" s="37" customFormat="1" ht="81" customHeight="1" x14ac:dyDescent="0.25">
      <c r="A31" s="30" t="s">
        <v>11</v>
      </c>
      <c r="B31" s="31" t="s">
        <v>320</v>
      </c>
      <c r="C31" s="32"/>
      <c r="D31" s="32"/>
      <c r="E31" s="32"/>
      <c r="F31" s="32">
        <v>110</v>
      </c>
      <c r="G31" s="32"/>
      <c r="H31" s="32" t="s">
        <v>209</v>
      </c>
      <c r="I31" s="32" t="s">
        <v>416</v>
      </c>
      <c r="J31" s="32">
        <v>70</v>
      </c>
      <c r="K31" s="33">
        <f>J31/0.93</f>
        <v>75.268817204301072</v>
      </c>
      <c r="L31" s="32">
        <f>SUM(L32:L33)</f>
        <v>35.79</v>
      </c>
      <c r="M31" s="32">
        <f>SUM(M32:M33)</f>
        <v>58.269999999999996</v>
      </c>
      <c r="N31" s="32">
        <f>SUM(N32:N33)</f>
        <v>0</v>
      </c>
      <c r="O31" s="32">
        <f>SUM(O32:O33)</f>
        <v>94.06</v>
      </c>
      <c r="P31" s="34" t="s">
        <v>41</v>
      </c>
      <c r="Q31" s="32"/>
      <c r="R31" s="32"/>
      <c r="S31" s="32"/>
      <c r="T31" s="32"/>
      <c r="U31" s="32"/>
      <c r="V31" s="35">
        <f>SUM(O31/K31*100)</f>
        <v>124.96542857142859</v>
      </c>
      <c r="W31" s="32">
        <f>SUM(W32:W33)</f>
        <v>-14.059999999999995</v>
      </c>
      <c r="X31" s="36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</row>
    <row r="32" spans="1:166" s="37" customFormat="1" ht="75" x14ac:dyDescent="0.25">
      <c r="A32" s="30" t="s">
        <v>12</v>
      </c>
      <c r="B32" s="34" t="s">
        <v>130</v>
      </c>
      <c r="C32" s="35">
        <v>40</v>
      </c>
      <c r="D32" s="35">
        <v>40</v>
      </c>
      <c r="E32" s="35"/>
      <c r="F32" s="35">
        <v>110</v>
      </c>
      <c r="G32" s="41" t="s">
        <v>133</v>
      </c>
      <c r="H32" s="32" t="s">
        <v>134</v>
      </c>
      <c r="I32" s="38" t="s">
        <v>415</v>
      </c>
      <c r="J32" s="35">
        <v>70</v>
      </c>
      <c r="K32" s="33">
        <f>J32/0.93</f>
        <v>75.268817204301072</v>
      </c>
      <c r="L32" s="35">
        <v>29.59</v>
      </c>
      <c r="M32" s="35">
        <v>37.466000000000001</v>
      </c>
      <c r="N32" s="40">
        <v>0</v>
      </c>
      <c r="O32" s="35">
        <f>SUM(L32:N32)</f>
        <v>67.055999999999997</v>
      </c>
      <c r="P32" s="34" t="s">
        <v>41</v>
      </c>
      <c r="Q32" s="35">
        <f>MIN(C32:E32)</f>
        <v>40</v>
      </c>
      <c r="R32" s="35"/>
      <c r="S32" s="35"/>
      <c r="T32" s="35"/>
      <c r="U32" s="39">
        <f>SUM(O32-N32)/Q32*100</f>
        <v>167.64</v>
      </c>
      <c r="V32" s="39">
        <f>O32/K32*100+V33</f>
        <v>111.91934025974025</v>
      </c>
      <c r="W32" s="35">
        <f>SUM(Q32-(O32-N32))</f>
        <v>-27.055999999999997</v>
      </c>
      <c r="X32" s="36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</row>
    <row r="33" spans="1:166" s="20" customFormat="1" ht="78" customHeight="1" x14ac:dyDescent="0.25">
      <c r="A33" s="13" t="s">
        <v>13</v>
      </c>
      <c r="B33" s="17" t="s">
        <v>208</v>
      </c>
      <c r="C33" s="18">
        <v>40</v>
      </c>
      <c r="D33" s="18">
        <v>40</v>
      </c>
      <c r="E33" s="18"/>
      <c r="F33" s="15">
        <v>110</v>
      </c>
      <c r="G33" s="27" t="s">
        <v>414</v>
      </c>
      <c r="H33" s="15" t="s">
        <v>50</v>
      </c>
      <c r="I33" s="15">
        <v>0.18176</v>
      </c>
      <c r="J33" s="18">
        <v>110</v>
      </c>
      <c r="K33" s="16">
        <f>J33/0.93</f>
        <v>118.27956989247311</v>
      </c>
      <c r="L33" s="18">
        <v>6.2</v>
      </c>
      <c r="M33" s="18">
        <v>20.803999999999998</v>
      </c>
      <c r="N33" s="23">
        <v>0</v>
      </c>
      <c r="O33" s="18">
        <f>SUM(L33:N33)</f>
        <v>27.003999999999998</v>
      </c>
      <c r="P33" s="17" t="s">
        <v>50</v>
      </c>
      <c r="Q33" s="18">
        <f>MIN(C33:E33)</f>
        <v>40</v>
      </c>
      <c r="R33" s="18"/>
      <c r="S33" s="18"/>
      <c r="T33" s="18"/>
      <c r="U33" s="25">
        <f>SUM(O33-N33)/Q33*100</f>
        <v>67.509999999999991</v>
      </c>
      <c r="V33" s="25">
        <f>O33/K33*100</f>
        <v>22.830654545454546</v>
      </c>
      <c r="W33" s="18">
        <f>SUM(Q33-(O33-N33))</f>
        <v>12.996000000000002</v>
      </c>
      <c r="X33" s="19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</row>
    <row r="34" spans="1:166" s="2" customFormat="1" ht="34.5" customHeight="1" x14ac:dyDescent="0.25">
      <c r="A34" s="88" t="s">
        <v>64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90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</row>
    <row r="35" spans="1:166" s="20" customFormat="1" ht="90" x14ac:dyDescent="0.25">
      <c r="A35" s="13" t="s">
        <v>11</v>
      </c>
      <c r="B35" s="14" t="s">
        <v>65</v>
      </c>
      <c r="C35" s="15"/>
      <c r="D35" s="15"/>
      <c r="E35" s="15"/>
      <c r="F35" s="15">
        <v>110</v>
      </c>
      <c r="G35" s="15"/>
      <c r="H35" s="15" t="s">
        <v>164</v>
      </c>
      <c r="I35" s="15" t="s">
        <v>396</v>
      </c>
      <c r="J35" s="15">
        <v>60</v>
      </c>
      <c r="K35" s="16">
        <f>J35/0.93</f>
        <v>64.516129032258064</v>
      </c>
      <c r="L35" s="15">
        <f>SUM(L36:L43)</f>
        <v>6.8400000000000007</v>
      </c>
      <c r="M35" s="15">
        <f>SUM(M36:M43)</f>
        <v>1.6420000000000001</v>
      </c>
      <c r="N35" s="15">
        <f>SUM(N36:N43)</f>
        <v>13.333</v>
      </c>
      <c r="O35" s="15">
        <f>SUM(O36:O43)</f>
        <v>21.815000000000001</v>
      </c>
      <c r="P35" s="17" t="s">
        <v>216</v>
      </c>
      <c r="Q35" s="15"/>
      <c r="R35" s="15"/>
      <c r="S35" s="15"/>
      <c r="T35" s="15"/>
      <c r="U35" s="15"/>
      <c r="V35" s="83">
        <f>SUM(O35/K35*100)</f>
        <v>33.813250000000004</v>
      </c>
      <c r="W35" s="15">
        <f>SUM(W37+W36+W40+W41+W43)</f>
        <v>14.702999999999998</v>
      </c>
      <c r="X35" s="19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</row>
    <row r="36" spans="1:166" s="20" customFormat="1" ht="30" x14ac:dyDescent="0.25">
      <c r="A36" s="13" t="s">
        <v>12</v>
      </c>
      <c r="B36" s="14"/>
      <c r="C36" s="18"/>
      <c r="D36" s="18"/>
      <c r="E36" s="18"/>
      <c r="F36" s="18">
        <v>110</v>
      </c>
      <c r="G36" s="67" t="s">
        <v>74</v>
      </c>
      <c r="H36" s="15" t="s">
        <v>73</v>
      </c>
      <c r="I36" s="15">
        <v>60.9</v>
      </c>
      <c r="J36" s="18">
        <v>60</v>
      </c>
      <c r="K36" s="16">
        <f t="shared" ref="K36:K43" si="2">J36/0.93</f>
        <v>64.516129032258064</v>
      </c>
      <c r="L36" s="18"/>
      <c r="M36" s="18"/>
      <c r="N36" s="18">
        <v>0</v>
      </c>
      <c r="O36" s="18">
        <f>SUM(L36:N36)</f>
        <v>0</v>
      </c>
      <c r="P36" s="17" t="s">
        <v>73</v>
      </c>
      <c r="Q36" s="18">
        <f>MIN(C36:E36)</f>
        <v>0</v>
      </c>
      <c r="R36" s="18"/>
      <c r="S36" s="18"/>
      <c r="T36" s="18"/>
      <c r="U36" s="25"/>
      <c r="V36" s="25">
        <f>O36/K36*100+V37</f>
        <v>33.813250000000004</v>
      </c>
      <c r="W36" s="18">
        <f>SUM(Q36-(O36-N36))</f>
        <v>0</v>
      </c>
      <c r="X36" s="19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</row>
    <row r="37" spans="1:166" s="20" customFormat="1" ht="30" x14ac:dyDescent="0.25">
      <c r="A37" s="13" t="s">
        <v>13</v>
      </c>
      <c r="B37" s="27" t="s">
        <v>66</v>
      </c>
      <c r="C37" s="18">
        <v>6.3</v>
      </c>
      <c r="D37" s="18">
        <v>6.3</v>
      </c>
      <c r="E37" s="18"/>
      <c r="F37" s="18">
        <v>110</v>
      </c>
      <c r="G37" s="68" t="s">
        <v>75</v>
      </c>
      <c r="H37" s="15" t="s">
        <v>73</v>
      </c>
      <c r="I37" s="15">
        <v>38.9</v>
      </c>
      <c r="J37" s="18">
        <v>60</v>
      </c>
      <c r="K37" s="16">
        <f t="shared" si="2"/>
        <v>64.516129032258064</v>
      </c>
      <c r="L37" s="18">
        <v>0.79</v>
      </c>
      <c r="M37" s="18">
        <v>0.68899999999999995</v>
      </c>
      <c r="N37" s="18">
        <v>0</v>
      </c>
      <c r="O37" s="18">
        <f>SUM(L37:N37)</f>
        <v>1.4790000000000001</v>
      </c>
      <c r="P37" s="24" t="s">
        <v>282</v>
      </c>
      <c r="Q37" s="18">
        <f>MIN(C37:E37)</f>
        <v>6.3</v>
      </c>
      <c r="R37" s="18"/>
      <c r="S37" s="18"/>
      <c r="T37" s="18"/>
      <c r="U37" s="25">
        <f>SUM(O37-N37)/Q37*100</f>
        <v>23.476190476190478</v>
      </c>
      <c r="V37" s="25">
        <f>O37/K37*100+V38</f>
        <v>33.813250000000004</v>
      </c>
      <c r="W37" s="18">
        <f>SUM(Q37-(O37-N37))</f>
        <v>4.8209999999999997</v>
      </c>
      <c r="X37" s="19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</row>
    <row r="38" spans="1:166" s="20" customFormat="1" ht="45" x14ac:dyDescent="0.25">
      <c r="A38" s="13" t="s">
        <v>14</v>
      </c>
      <c r="B38" s="27" t="s">
        <v>67</v>
      </c>
      <c r="C38" s="18">
        <v>10</v>
      </c>
      <c r="D38" s="18">
        <v>10</v>
      </c>
      <c r="E38" s="18">
        <v>4</v>
      </c>
      <c r="F38" s="15">
        <v>110</v>
      </c>
      <c r="G38" s="67" t="s">
        <v>323</v>
      </c>
      <c r="H38" s="15" t="s">
        <v>215</v>
      </c>
      <c r="I38" s="15" t="s">
        <v>325</v>
      </c>
      <c r="J38" s="18">
        <v>60</v>
      </c>
      <c r="K38" s="16">
        <f t="shared" si="2"/>
        <v>64.516129032258064</v>
      </c>
      <c r="L38" s="56">
        <v>2</v>
      </c>
      <c r="M38" s="56">
        <v>0.68500000000000005</v>
      </c>
      <c r="N38" s="23">
        <v>0</v>
      </c>
      <c r="O38" s="18">
        <f t="shared" ref="O38:O43" si="3">SUM(L38:N38)</f>
        <v>2.6850000000000001</v>
      </c>
      <c r="P38" s="24" t="s">
        <v>283</v>
      </c>
      <c r="Q38" s="18">
        <v>10</v>
      </c>
      <c r="R38" s="18"/>
      <c r="S38" s="18"/>
      <c r="T38" s="18"/>
      <c r="U38" s="25">
        <f t="shared" ref="U38:U43" si="4">SUM(O38-N38)/Q38*100</f>
        <v>26.85</v>
      </c>
      <c r="V38" s="25">
        <f>O38/K38*100+V40</f>
        <v>31.520800000000001</v>
      </c>
      <c r="W38" s="18">
        <f t="shared" ref="W38:W43" si="5">SUM(Q38-(O38-N38))</f>
        <v>7.3149999999999995</v>
      </c>
      <c r="X38" s="19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</row>
    <row r="39" spans="1:166" s="20" customFormat="1" ht="96" customHeight="1" x14ac:dyDescent="0.25">
      <c r="A39" s="13" t="s">
        <v>33</v>
      </c>
      <c r="B39" s="27" t="s">
        <v>322</v>
      </c>
      <c r="C39" s="18">
        <v>40</v>
      </c>
      <c r="D39" s="18"/>
      <c r="E39" s="18"/>
      <c r="F39" s="15"/>
      <c r="G39" s="67" t="s">
        <v>324</v>
      </c>
      <c r="H39" s="15" t="s">
        <v>41</v>
      </c>
      <c r="I39" s="15">
        <v>0.7</v>
      </c>
      <c r="J39" s="18">
        <v>70</v>
      </c>
      <c r="K39" s="16">
        <f t="shared" si="2"/>
        <v>75.268817204301072</v>
      </c>
      <c r="L39" s="56">
        <v>0</v>
      </c>
      <c r="M39" s="56">
        <v>0</v>
      </c>
      <c r="N39" s="23">
        <v>0</v>
      </c>
      <c r="O39" s="18">
        <f t="shared" si="3"/>
        <v>0</v>
      </c>
      <c r="P39" s="17" t="s">
        <v>41</v>
      </c>
      <c r="Q39" s="18">
        <f>MIN(C39:E39)</f>
        <v>40</v>
      </c>
      <c r="R39" s="18"/>
      <c r="S39" s="18"/>
      <c r="T39" s="18"/>
      <c r="U39" s="25">
        <f t="shared" si="4"/>
        <v>0</v>
      </c>
      <c r="V39" s="25">
        <v>0</v>
      </c>
      <c r="W39" s="18">
        <v>0</v>
      </c>
      <c r="X39" s="19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</row>
    <row r="40" spans="1:166" s="20" customFormat="1" ht="30" x14ac:dyDescent="0.25">
      <c r="A40" s="13" t="s">
        <v>34</v>
      </c>
      <c r="B40" s="27" t="s">
        <v>68</v>
      </c>
      <c r="C40" s="18">
        <v>10</v>
      </c>
      <c r="D40" s="18"/>
      <c r="E40" s="18">
        <v>1.6</v>
      </c>
      <c r="F40" s="18">
        <v>110</v>
      </c>
      <c r="G40" s="67" t="s">
        <v>76</v>
      </c>
      <c r="H40" s="15" t="s">
        <v>73</v>
      </c>
      <c r="I40" s="15">
        <v>84.1</v>
      </c>
      <c r="J40" s="18">
        <v>60</v>
      </c>
      <c r="K40" s="16">
        <f t="shared" si="2"/>
        <v>64.516129032258064</v>
      </c>
      <c r="L40" s="18">
        <v>0.16</v>
      </c>
      <c r="M40" s="18">
        <v>2E-3</v>
      </c>
      <c r="N40" s="23">
        <v>0</v>
      </c>
      <c r="O40" s="18">
        <f t="shared" si="3"/>
        <v>0.16200000000000001</v>
      </c>
      <c r="P40" s="24" t="s">
        <v>400</v>
      </c>
      <c r="Q40" s="18">
        <f>MIN(C40:E40)</f>
        <v>1.6</v>
      </c>
      <c r="R40" s="18"/>
      <c r="S40" s="18"/>
      <c r="T40" s="18"/>
      <c r="U40" s="25">
        <f t="shared" si="4"/>
        <v>10.125</v>
      </c>
      <c r="V40" s="25">
        <f>O40/K40*100+V41</f>
        <v>27.35905</v>
      </c>
      <c r="W40" s="18">
        <f t="shared" si="5"/>
        <v>1.4380000000000002</v>
      </c>
      <c r="X40" s="19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</row>
    <row r="41" spans="1:166" s="20" customFormat="1" ht="75" x14ac:dyDescent="0.25">
      <c r="A41" s="13" t="s">
        <v>71</v>
      </c>
      <c r="B41" s="27" t="s">
        <v>69</v>
      </c>
      <c r="C41" s="18">
        <v>6.3</v>
      </c>
      <c r="D41" s="18">
        <v>10</v>
      </c>
      <c r="E41" s="18"/>
      <c r="F41" s="15">
        <v>110</v>
      </c>
      <c r="G41" s="67" t="s">
        <v>77</v>
      </c>
      <c r="H41" s="22" t="s">
        <v>73</v>
      </c>
      <c r="I41" s="15">
        <v>34.299999999999997</v>
      </c>
      <c r="J41" s="15">
        <v>60</v>
      </c>
      <c r="K41" s="16">
        <f t="shared" si="2"/>
        <v>64.516129032258064</v>
      </c>
      <c r="L41" s="18">
        <v>3.78</v>
      </c>
      <c r="M41" s="18">
        <v>0.26300000000000001</v>
      </c>
      <c r="N41" s="23">
        <v>13.333</v>
      </c>
      <c r="O41" s="18">
        <f t="shared" si="3"/>
        <v>17.376000000000001</v>
      </c>
      <c r="P41" s="24" t="s">
        <v>401</v>
      </c>
      <c r="Q41" s="18">
        <f>MIN(C41:E41)</f>
        <v>6.3</v>
      </c>
      <c r="R41" s="18"/>
      <c r="S41" s="18"/>
      <c r="T41" s="18"/>
      <c r="U41" s="25">
        <f t="shared" si="4"/>
        <v>64.174603174603192</v>
      </c>
      <c r="V41" s="25">
        <f>O41/K41*100+V43</f>
        <v>27.107949999999999</v>
      </c>
      <c r="W41" s="18">
        <f t="shared" si="5"/>
        <v>2.2569999999999988</v>
      </c>
      <c r="X41" s="19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</row>
    <row r="42" spans="1:166" s="20" customFormat="1" ht="105" x14ac:dyDescent="0.25">
      <c r="A42" s="13" t="s">
        <v>167</v>
      </c>
      <c r="B42" s="27" t="s">
        <v>344</v>
      </c>
      <c r="C42" s="18">
        <v>16</v>
      </c>
      <c r="D42" s="18"/>
      <c r="E42" s="18"/>
      <c r="F42" s="15"/>
      <c r="G42" s="67" t="s">
        <v>346</v>
      </c>
      <c r="H42" s="22" t="s">
        <v>73</v>
      </c>
      <c r="I42" s="15">
        <v>0.55000000000000004</v>
      </c>
      <c r="J42" s="15">
        <v>60</v>
      </c>
      <c r="K42" s="16">
        <f t="shared" si="2"/>
        <v>64.516129032258064</v>
      </c>
      <c r="L42" s="18">
        <v>0</v>
      </c>
      <c r="M42" s="18">
        <v>0</v>
      </c>
      <c r="N42" s="23">
        <v>0</v>
      </c>
      <c r="O42" s="18">
        <f t="shared" si="3"/>
        <v>0</v>
      </c>
      <c r="P42" s="17" t="s">
        <v>73</v>
      </c>
      <c r="Q42" s="18">
        <f>MIN(C42:E42)</f>
        <v>16</v>
      </c>
      <c r="R42" s="18"/>
      <c r="S42" s="18"/>
      <c r="T42" s="18"/>
      <c r="U42" s="25">
        <f t="shared" si="4"/>
        <v>0</v>
      </c>
      <c r="V42" s="25">
        <v>0</v>
      </c>
      <c r="W42" s="18">
        <v>0</v>
      </c>
      <c r="X42" s="19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</row>
    <row r="43" spans="1:166" s="20" customFormat="1" ht="45" x14ac:dyDescent="0.25">
      <c r="A43" s="13" t="s">
        <v>345</v>
      </c>
      <c r="B43" s="27" t="s">
        <v>70</v>
      </c>
      <c r="C43" s="18">
        <v>6.3</v>
      </c>
      <c r="D43" s="18">
        <v>6.3</v>
      </c>
      <c r="E43" s="18"/>
      <c r="F43" s="18">
        <v>110</v>
      </c>
      <c r="G43" s="67" t="s">
        <v>78</v>
      </c>
      <c r="H43" s="22" t="s">
        <v>73</v>
      </c>
      <c r="I43" s="15">
        <v>25.1</v>
      </c>
      <c r="J43" s="18">
        <v>60</v>
      </c>
      <c r="K43" s="16">
        <f t="shared" si="2"/>
        <v>64.516129032258064</v>
      </c>
      <c r="L43" s="18">
        <v>0.11</v>
      </c>
      <c r="M43" s="18">
        <v>3.0000000000000001E-3</v>
      </c>
      <c r="N43" s="23">
        <v>0</v>
      </c>
      <c r="O43" s="18">
        <f t="shared" si="3"/>
        <v>0.113</v>
      </c>
      <c r="P43" s="24" t="s">
        <v>402</v>
      </c>
      <c r="Q43" s="18">
        <f>MIN(C43:E43)</f>
        <v>6.3</v>
      </c>
      <c r="R43" s="18"/>
      <c r="S43" s="18"/>
      <c r="T43" s="18"/>
      <c r="U43" s="25">
        <f t="shared" si="4"/>
        <v>1.7936507936507937</v>
      </c>
      <c r="V43" s="25">
        <f>O43/K43*100</f>
        <v>0.17515</v>
      </c>
      <c r="W43" s="18">
        <f t="shared" si="5"/>
        <v>6.1869999999999994</v>
      </c>
      <c r="X43" s="19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</row>
    <row r="44" spans="1:166" s="2" customFormat="1" ht="34.5" customHeight="1" x14ac:dyDescent="0.25">
      <c r="A44" s="88" t="s">
        <v>79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90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</row>
    <row r="45" spans="1:166" s="20" customFormat="1" ht="75" x14ac:dyDescent="0.25">
      <c r="A45" s="13" t="s">
        <v>11</v>
      </c>
      <c r="B45" s="14" t="s">
        <v>80</v>
      </c>
      <c r="C45" s="15"/>
      <c r="D45" s="15"/>
      <c r="E45" s="15"/>
      <c r="F45" s="15">
        <v>110</v>
      </c>
      <c r="G45" s="15"/>
      <c r="H45" s="15" t="s">
        <v>31</v>
      </c>
      <c r="I45" s="15">
        <f>SUM(I46:I48)</f>
        <v>120.6</v>
      </c>
      <c r="J45" s="15">
        <v>60</v>
      </c>
      <c r="K45" s="16">
        <f>J45/0.93</f>
        <v>64.516129032258064</v>
      </c>
      <c r="L45" s="15">
        <f>SUM(L46:L48)</f>
        <v>12.85</v>
      </c>
      <c r="M45" s="15">
        <f>SUM(M46:M48)</f>
        <v>3.7970000000000002</v>
      </c>
      <c r="N45" s="15">
        <f>SUM(N46:N48)</f>
        <v>0</v>
      </c>
      <c r="O45" s="15">
        <f>SUM(O46:O48)</f>
        <v>16.647000000000002</v>
      </c>
      <c r="P45" s="17" t="s">
        <v>284</v>
      </c>
      <c r="Q45" s="15"/>
      <c r="R45" s="15"/>
      <c r="S45" s="15"/>
      <c r="T45" s="15"/>
      <c r="U45" s="15"/>
      <c r="V45" s="83">
        <f>SUM(O45/K45*100)</f>
        <v>25.802850000000007</v>
      </c>
      <c r="W45" s="15">
        <f>SUM(W46:W47)</f>
        <v>10.724</v>
      </c>
      <c r="X45" s="102" t="s">
        <v>418</v>
      </c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</row>
    <row r="46" spans="1:166" s="20" customFormat="1" ht="62.25" customHeight="1" x14ac:dyDescent="0.25">
      <c r="A46" s="13" t="s">
        <v>12</v>
      </c>
      <c r="B46" s="17" t="s">
        <v>81</v>
      </c>
      <c r="C46" s="18">
        <v>10</v>
      </c>
      <c r="D46" s="18">
        <v>10</v>
      </c>
      <c r="E46" s="18"/>
      <c r="F46" s="18">
        <v>110</v>
      </c>
      <c r="G46" s="67" t="s">
        <v>84</v>
      </c>
      <c r="H46" s="15" t="s">
        <v>31</v>
      </c>
      <c r="I46" s="15">
        <v>39.6</v>
      </c>
      <c r="J46" s="18">
        <v>60</v>
      </c>
      <c r="K46" s="16">
        <f>J46/0.93</f>
        <v>64.516129032258064</v>
      </c>
      <c r="L46" s="18">
        <v>0.06</v>
      </c>
      <c r="M46" s="18">
        <v>0.39200000000000002</v>
      </c>
      <c r="N46" s="18">
        <v>0</v>
      </c>
      <c r="O46" s="18">
        <f>SUM(L46:N46)</f>
        <v>0.45200000000000001</v>
      </c>
      <c r="P46" s="24" t="s">
        <v>285</v>
      </c>
      <c r="Q46" s="18">
        <f>MIN(C46:E46)</f>
        <v>10</v>
      </c>
      <c r="R46" s="18"/>
      <c r="S46" s="18"/>
      <c r="T46" s="18"/>
      <c r="U46" s="25">
        <f>SUM(O46-N46)/Q46*100</f>
        <v>4.5200000000000005</v>
      </c>
      <c r="V46" s="25">
        <f>O46/K46*100+V47</f>
        <v>25.802849999999999</v>
      </c>
      <c r="W46" s="18">
        <f>SUM(Q46-(O46-N46))</f>
        <v>9.548</v>
      </c>
      <c r="X46" s="19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</row>
    <row r="47" spans="1:166" s="20" customFormat="1" ht="65.25" customHeight="1" x14ac:dyDescent="0.25">
      <c r="A47" s="13" t="s">
        <v>13</v>
      </c>
      <c r="B47" s="17" t="s">
        <v>82</v>
      </c>
      <c r="C47" s="18">
        <v>2.5</v>
      </c>
      <c r="D47" s="18">
        <v>2.5</v>
      </c>
      <c r="E47" s="18"/>
      <c r="F47" s="15">
        <v>110</v>
      </c>
      <c r="G47" s="68" t="s">
        <v>85</v>
      </c>
      <c r="H47" s="22" t="s">
        <v>31</v>
      </c>
      <c r="I47" s="15">
        <v>33</v>
      </c>
      <c r="J47" s="15">
        <v>60</v>
      </c>
      <c r="K47" s="16">
        <f>J47/0.93</f>
        <v>64.516129032258064</v>
      </c>
      <c r="L47" s="18">
        <v>0.79</v>
      </c>
      <c r="M47" s="18">
        <v>0.53400000000000003</v>
      </c>
      <c r="N47" s="23">
        <v>0</v>
      </c>
      <c r="O47" s="18">
        <f>SUM(L47:N47)</f>
        <v>1.3240000000000001</v>
      </c>
      <c r="P47" s="24" t="s">
        <v>286</v>
      </c>
      <c r="Q47" s="18">
        <f>MIN(C47:E47)</f>
        <v>2.5</v>
      </c>
      <c r="R47" s="18"/>
      <c r="S47" s="18"/>
      <c r="T47" s="18"/>
      <c r="U47" s="25">
        <f>SUM(O47-N47)/Q47*100</f>
        <v>52.960000000000008</v>
      </c>
      <c r="V47" s="25">
        <f>O47/K47*100+V48</f>
        <v>25.102249999999998</v>
      </c>
      <c r="W47" s="18">
        <f>SUM(Q47-(O47-N47))</f>
        <v>1.1759999999999999</v>
      </c>
      <c r="X47" s="19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</row>
    <row r="48" spans="1:166" s="20" customFormat="1" ht="67.5" customHeight="1" x14ac:dyDescent="0.25">
      <c r="A48" s="13" t="s">
        <v>14</v>
      </c>
      <c r="B48" s="17" t="s">
        <v>83</v>
      </c>
      <c r="C48" s="18">
        <v>16</v>
      </c>
      <c r="D48" s="18">
        <v>16</v>
      </c>
      <c r="E48" s="18"/>
      <c r="F48" s="18">
        <v>110</v>
      </c>
      <c r="G48" s="68" t="s">
        <v>86</v>
      </c>
      <c r="H48" s="22" t="s">
        <v>31</v>
      </c>
      <c r="I48" s="15">
        <v>48</v>
      </c>
      <c r="J48" s="18">
        <v>60</v>
      </c>
      <c r="K48" s="16">
        <f>J48/0.93</f>
        <v>64.516129032258064</v>
      </c>
      <c r="L48" s="56">
        <v>12</v>
      </c>
      <c r="M48" s="56">
        <v>2.871</v>
      </c>
      <c r="N48" s="23">
        <v>0</v>
      </c>
      <c r="O48" s="18">
        <f>SUM(L48:N48)</f>
        <v>14.871</v>
      </c>
      <c r="P48" s="24" t="s">
        <v>287</v>
      </c>
      <c r="Q48" s="18">
        <f>MIN(C48:E48)</f>
        <v>16</v>
      </c>
      <c r="R48" s="18"/>
      <c r="S48" s="18"/>
      <c r="T48" s="18"/>
      <c r="U48" s="25">
        <f>SUM(O48-N48)/Q48*100</f>
        <v>92.943750000000009</v>
      </c>
      <c r="V48" s="25">
        <f>O48/K48*100</f>
        <v>23.050049999999999</v>
      </c>
      <c r="W48" s="18">
        <f>SUM(Q48-(O48-N48))</f>
        <v>1.1289999999999996</v>
      </c>
      <c r="X48" s="19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80"/>
    </row>
    <row r="49" spans="1:166" s="2" customFormat="1" ht="34.5" customHeight="1" x14ac:dyDescent="0.25">
      <c r="A49" s="88" t="s">
        <v>87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90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</row>
    <row r="50" spans="1:166" s="20" customFormat="1" ht="90" customHeight="1" x14ac:dyDescent="0.25">
      <c r="A50" s="13" t="s">
        <v>11</v>
      </c>
      <c r="B50" s="14" t="s">
        <v>88</v>
      </c>
      <c r="C50" s="15"/>
      <c r="D50" s="15"/>
      <c r="E50" s="15"/>
      <c r="F50" s="15">
        <v>110</v>
      </c>
      <c r="G50" s="15"/>
      <c r="H50" s="15" t="s">
        <v>218</v>
      </c>
      <c r="I50" s="15" t="s">
        <v>217</v>
      </c>
      <c r="J50" s="15">
        <v>60</v>
      </c>
      <c r="K50" s="16">
        <f>J50/0.93</f>
        <v>64.516129032258064</v>
      </c>
      <c r="L50" s="15">
        <f>SUM(L51:L56)</f>
        <v>20.259999999999998</v>
      </c>
      <c r="M50" s="15">
        <f>SUM(M51:M56)</f>
        <v>12.171999999999999</v>
      </c>
      <c r="N50" s="15">
        <f>SUM(N51:N56)</f>
        <v>0</v>
      </c>
      <c r="O50" s="15">
        <f>SUM(O51:O56)</f>
        <v>32.432000000000002</v>
      </c>
      <c r="P50" s="17" t="s">
        <v>73</v>
      </c>
      <c r="Q50" s="15"/>
      <c r="R50" s="15"/>
      <c r="S50" s="15"/>
      <c r="T50" s="15"/>
      <c r="U50" s="15"/>
      <c r="V50" s="83">
        <f>SUM(O50/K50*100)</f>
        <v>50.269600000000004</v>
      </c>
      <c r="W50" s="15">
        <f>SUM(W51:W56)</f>
        <v>26.167999999999999</v>
      </c>
      <c r="X50" s="102" t="s">
        <v>419</v>
      </c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80"/>
    </row>
    <row r="51" spans="1:166" s="20" customFormat="1" ht="60" x14ac:dyDescent="0.25">
      <c r="A51" s="13" t="s">
        <v>12</v>
      </c>
      <c r="B51" s="17" t="s">
        <v>89</v>
      </c>
      <c r="C51" s="18">
        <v>10</v>
      </c>
      <c r="D51" s="18">
        <v>10</v>
      </c>
      <c r="E51" s="18"/>
      <c r="F51" s="18">
        <v>110</v>
      </c>
      <c r="G51" s="17" t="s">
        <v>102</v>
      </c>
      <c r="H51" s="15" t="s">
        <v>41</v>
      </c>
      <c r="I51" s="15">
        <v>23.3</v>
      </c>
      <c r="J51" s="18">
        <v>70</v>
      </c>
      <c r="K51" s="16">
        <f t="shared" ref="K51:K56" si="6">J51/0.93</f>
        <v>75.268817204301072</v>
      </c>
      <c r="L51" s="18">
        <v>4.49</v>
      </c>
      <c r="M51" s="18">
        <v>0.38700000000000001</v>
      </c>
      <c r="N51" s="18">
        <v>0</v>
      </c>
      <c r="O51" s="18">
        <f t="shared" ref="O51:O56" si="7">SUM(L51:N51)</f>
        <v>4.8770000000000007</v>
      </c>
      <c r="P51" s="24" t="s">
        <v>403</v>
      </c>
      <c r="Q51" s="18">
        <f t="shared" ref="Q51:Q56" si="8">MIN(C51:E51)</f>
        <v>10</v>
      </c>
      <c r="R51" s="18"/>
      <c r="S51" s="18"/>
      <c r="T51" s="18"/>
      <c r="U51" s="25">
        <f t="shared" ref="U51:U56" si="9">SUM(O51-N51)/Q51*100</f>
        <v>48.77000000000001</v>
      </c>
      <c r="V51" s="25">
        <f>O51/K51*100+V52</f>
        <v>44.415250000000007</v>
      </c>
      <c r="W51" s="18">
        <f t="shared" ref="W51:W56" si="10">SUM(Q51-(O51-N51))</f>
        <v>5.1229999999999993</v>
      </c>
      <c r="X51" s="19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  <c r="EN51" s="80"/>
      <c r="EO51" s="80"/>
      <c r="EP51" s="80"/>
      <c r="EQ51" s="80"/>
      <c r="ER51" s="80"/>
      <c r="ES51" s="80"/>
      <c r="ET51" s="80"/>
      <c r="EU51" s="80"/>
      <c r="EV51" s="80"/>
      <c r="EW51" s="80"/>
      <c r="EX51" s="80"/>
      <c r="EY51" s="80"/>
      <c r="EZ51" s="80"/>
      <c r="FA51" s="80"/>
      <c r="FB51" s="80"/>
      <c r="FC51" s="80"/>
      <c r="FD51" s="80"/>
      <c r="FE51" s="80"/>
      <c r="FF51" s="80"/>
      <c r="FG51" s="80"/>
      <c r="FH51" s="80"/>
      <c r="FI51" s="80"/>
      <c r="FJ51" s="80"/>
    </row>
    <row r="52" spans="1:166" s="20" customFormat="1" ht="60" x14ac:dyDescent="0.25">
      <c r="A52" s="13" t="s">
        <v>13</v>
      </c>
      <c r="B52" s="17" t="s">
        <v>90</v>
      </c>
      <c r="C52" s="18">
        <v>10</v>
      </c>
      <c r="D52" s="18">
        <v>10</v>
      </c>
      <c r="E52" s="18"/>
      <c r="F52" s="18">
        <v>110</v>
      </c>
      <c r="G52" s="29" t="s">
        <v>101</v>
      </c>
      <c r="H52" s="15" t="s">
        <v>51</v>
      </c>
      <c r="I52" s="15" t="s">
        <v>100</v>
      </c>
      <c r="J52" s="18">
        <v>60</v>
      </c>
      <c r="K52" s="16">
        <f t="shared" si="6"/>
        <v>64.516129032258064</v>
      </c>
      <c r="L52" s="18">
        <v>2.4500000000000002</v>
      </c>
      <c r="M52" s="18">
        <v>0.373</v>
      </c>
      <c r="N52" s="18">
        <v>0</v>
      </c>
      <c r="O52" s="18">
        <f t="shared" si="7"/>
        <v>2.8230000000000004</v>
      </c>
      <c r="P52" s="24" t="s">
        <v>397</v>
      </c>
      <c r="Q52" s="18">
        <f t="shared" si="8"/>
        <v>10</v>
      </c>
      <c r="R52" s="18"/>
      <c r="S52" s="18"/>
      <c r="T52" s="18"/>
      <c r="U52" s="25">
        <f t="shared" si="9"/>
        <v>28.230000000000004</v>
      </c>
      <c r="V52" s="25">
        <f>O52/K52*100+V53</f>
        <v>37.935807142857151</v>
      </c>
      <c r="W52" s="18">
        <f t="shared" si="10"/>
        <v>7.1769999999999996</v>
      </c>
      <c r="X52" s="19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  <c r="EN52" s="80"/>
      <c r="EO52" s="80"/>
      <c r="EP52" s="80"/>
      <c r="EQ52" s="80"/>
      <c r="ER52" s="80"/>
      <c r="ES52" s="80"/>
      <c r="ET52" s="80"/>
      <c r="EU52" s="80"/>
      <c r="EV52" s="80"/>
      <c r="EW52" s="80"/>
      <c r="EX52" s="80"/>
      <c r="EY52" s="80"/>
      <c r="EZ52" s="80"/>
      <c r="FA52" s="80"/>
      <c r="FB52" s="80"/>
      <c r="FC52" s="80"/>
      <c r="FD52" s="80"/>
      <c r="FE52" s="80"/>
      <c r="FF52" s="80"/>
      <c r="FG52" s="80"/>
      <c r="FH52" s="80"/>
      <c r="FI52" s="80"/>
      <c r="FJ52" s="80"/>
    </row>
    <row r="53" spans="1:166" s="20" customFormat="1" ht="60" x14ac:dyDescent="0.25">
      <c r="A53" s="13" t="s">
        <v>14</v>
      </c>
      <c r="B53" s="17" t="s">
        <v>91</v>
      </c>
      <c r="C53" s="18">
        <v>10</v>
      </c>
      <c r="D53" s="18">
        <v>10</v>
      </c>
      <c r="E53" s="18"/>
      <c r="F53" s="15">
        <v>110</v>
      </c>
      <c r="G53" s="29" t="s">
        <v>99</v>
      </c>
      <c r="H53" s="15" t="s">
        <v>73</v>
      </c>
      <c r="I53" s="15">
        <v>81.599999999999994</v>
      </c>
      <c r="J53" s="18">
        <v>60</v>
      </c>
      <c r="K53" s="16">
        <f t="shared" si="6"/>
        <v>64.516129032258064</v>
      </c>
      <c r="L53" s="56">
        <v>2.5299999999999998</v>
      </c>
      <c r="M53" s="56">
        <v>0.64</v>
      </c>
      <c r="N53" s="23">
        <v>0</v>
      </c>
      <c r="O53" s="18">
        <f t="shared" si="7"/>
        <v>3.17</v>
      </c>
      <c r="P53" s="24" t="s">
        <v>404</v>
      </c>
      <c r="Q53" s="18">
        <f t="shared" si="8"/>
        <v>10</v>
      </c>
      <c r="R53" s="18"/>
      <c r="S53" s="18"/>
      <c r="T53" s="18"/>
      <c r="U53" s="25">
        <f t="shared" si="9"/>
        <v>31.7</v>
      </c>
      <c r="V53" s="25">
        <f>O53/K53*100+V54</f>
        <v>33.56015714285715</v>
      </c>
      <c r="W53" s="18">
        <f t="shared" si="10"/>
        <v>6.83</v>
      </c>
      <c r="X53" s="19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  <c r="EN53" s="80"/>
      <c r="EO53" s="80"/>
      <c r="EP53" s="80"/>
      <c r="EQ53" s="80"/>
      <c r="ER53" s="80"/>
      <c r="ES53" s="80"/>
      <c r="ET53" s="80"/>
      <c r="EU53" s="80"/>
      <c r="EV53" s="80"/>
      <c r="EW53" s="80"/>
      <c r="EX53" s="80"/>
      <c r="EY53" s="80"/>
      <c r="EZ53" s="80"/>
      <c r="FA53" s="80"/>
      <c r="FB53" s="80"/>
      <c r="FC53" s="80"/>
      <c r="FD53" s="80"/>
      <c r="FE53" s="80"/>
      <c r="FF53" s="80"/>
      <c r="FG53" s="80"/>
      <c r="FH53" s="80"/>
      <c r="FI53" s="80"/>
      <c r="FJ53" s="80"/>
    </row>
    <row r="54" spans="1:166" s="20" customFormat="1" ht="30" x14ac:dyDescent="0.25">
      <c r="A54" s="13" t="s">
        <v>33</v>
      </c>
      <c r="B54" s="17" t="s">
        <v>92</v>
      </c>
      <c r="C54" s="18">
        <v>6.3</v>
      </c>
      <c r="D54" s="18">
        <v>6.3</v>
      </c>
      <c r="E54" s="18"/>
      <c r="F54" s="18">
        <v>110</v>
      </c>
      <c r="G54" s="29" t="s">
        <v>98</v>
      </c>
      <c r="H54" s="15" t="s">
        <v>41</v>
      </c>
      <c r="I54" s="15">
        <v>26.58</v>
      </c>
      <c r="J54" s="18">
        <v>70</v>
      </c>
      <c r="K54" s="16">
        <f t="shared" si="6"/>
        <v>75.268817204301072</v>
      </c>
      <c r="L54" s="18">
        <v>0.37</v>
      </c>
      <c r="M54" s="18">
        <v>0.314</v>
      </c>
      <c r="N54" s="23">
        <v>0</v>
      </c>
      <c r="O54" s="18">
        <f t="shared" si="7"/>
        <v>0.68399999999999994</v>
      </c>
      <c r="P54" s="24" t="s">
        <v>398</v>
      </c>
      <c r="Q54" s="18">
        <f t="shared" si="8"/>
        <v>6.3</v>
      </c>
      <c r="R54" s="18"/>
      <c r="S54" s="18"/>
      <c r="T54" s="18"/>
      <c r="U54" s="25">
        <f t="shared" si="9"/>
        <v>10.857142857142858</v>
      </c>
      <c r="V54" s="25">
        <f>O54/K54*100+V55</f>
        <v>28.646657142857148</v>
      </c>
      <c r="W54" s="18">
        <f t="shared" si="10"/>
        <v>5.6159999999999997</v>
      </c>
      <c r="X54" s="19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  <c r="EN54" s="80"/>
      <c r="EO54" s="80"/>
      <c r="EP54" s="80"/>
      <c r="EQ54" s="80"/>
      <c r="ER54" s="80"/>
      <c r="ES54" s="80"/>
      <c r="ET54" s="80"/>
      <c r="EU54" s="80"/>
      <c r="EV54" s="80"/>
      <c r="EW54" s="80"/>
      <c r="EX54" s="80"/>
      <c r="EY54" s="80"/>
      <c r="EZ54" s="80"/>
      <c r="FA54" s="80"/>
      <c r="FB54" s="80"/>
      <c r="FC54" s="80"/>
      <c r="FD54" s="80"/>
      <c r="FE54" s="80"/>
      <c r="FF54" s="80"/>
      <c r="FG54" s="80"/>
      <c r="FH54" s="80"/>
      <c r="FI54" s="80"/>
      <c r="FJ54" s="80"/>
    </row>
    <row r="55" spans="1:166" s="37" customFormat="1" ht="30" x14ac:dyDescent="0.25">
      <c r="A55" s="30" t="s">
        <v>34</v>
      </c>
      <c r="B55" s="34" t="s">
        <v>93</v>
      </c>
      <c r="C55" s="35">
        <v>10</v>
      </c>
      <c r="D55" s="35">
        <v>6.3</v>
      </c>
      <c r="E55" s="35"/>
      <c r="F55" s="32">
        <v>110</v>
      </c>
      <c r="G55" s="86" t="s">
        <v>97</v>
      </c>
      <c r="H55" s="87" t="s">
        <v>41</v>
      </c>
      <c r="I55" s="32">
        <v>31.2</v>
      </c>
      <c r="J55" s="32">
        <v>70</v>
      </c>
      <c r="K55" s="33">
        <f t="shared" si="6"/>
        <v>75.268817204301072</v>
      </c>
      <c r="L55" s="35">
        <v>1.7</v>
      </c>
      <c r="M55" s="35">
        <v>5.7619999999999996</v>
      </c>
      <c r="N55" s="40">
        <v>0</v>
      </c>
      <c r="O55" s="35">
        <f t="shared" si="7"/>
        <v>7.4619999999999997</v>
      </c>
      <c r="P55" s="66" t="s">
        <v>405</v>
      </c>
      <c r="Q55" s="35">
        <f t="shared" si="8"/>
        <v>6.3</v>
      </c>
      <c r="R55" s="35"/>
      <c r="S55" s="35"/>
      <c r="T55" s="35"/>
      <c r="U55" s="39">
        <f t="shared" si="9"/>
        <v>118.44444444444444</v>
      </c>
      <c r="V55" s="39">
        <f>O55/K55*100+V56</f>
        <v>27.73791428571429</v>
      </c>
      <c r="W55" s="35">
        <f t="shared" si="10"/>
        <v>-1.1619999999999999</v>
      </c>
      <c r="X55" s="36"/>
    </row>
    <row r="56" spans="1:166" s="20" customFormat="1" ht="60" x14ac:dyDescent="0.25">
      <c r="A56" s="13" t="s">
        <v>71</v>
      </c>
      <c r="B56" s="17" t="s">
        <v>62</v>
      </c>
      <c r="C56" s="18">
        <v>16</v>
      </c>
      <c r="D56" s="18">
        <v>16</v>
      </c>
      <c r="E56" s="18"/>
      <c r="F56" s="18">
        <v>110</v>
      </c>
      <c r="G56" s="29" t="s">
        <v>96</v>
      </c>
      <c r="H56" s="22" t="s">
        <v>94</v>
      </c>
      <c r="I56" s="15" t="s">
        <v>95</v>
      </c>
      <c r="J56" s="18">
        <v>70</v>
      </c>
      <c r="K56" s="16">
        <f t="shared" si="6"/>
        <v>75.268817204301072</v>
      </c>
      <c r="L56" s="18">
        <v>8.7200000000000006</v>
      </c>
      <c r="M56" s="18">
        <v>4.6959999999999997</v>
      </c>
      <c r="N56" s="23">
        <v>0</v>
      </c>
      <c r="O56" s="18">
        <f t="shared" si="7"/>
        <v>13.416</v>
      </c>
      <c r="P56" s="24" t="s">
        <v>406</v>
      </c>
      <c r="Q56" s="18">
        <f t="shared" si="8"/>
        <v>16</v>
      </c>
      <c r="R56" s="18"/>
      <c r="S56" s="18"/>
      <c r="T56" s="18"/>
      <c r="U56" s="25">
        <f t="shared" si="9"/>
        <v>83.850000000000009</v>
      </c>
      <c r="V56" s="25">
        <f>O56/K56*100</f>
        <v>17.824114285714288</v>
      </c>
      <c r="W56" s="18">
        <f t="shared" si="10"/>
        <v>2.5839999999999996</v>
      </c>
      <c r="X56" s="19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  <c r="EN56" s="80"/>
      <c r="EO56" s="80"/>
      <c r="EP56" s="80"/>
      <c r="EQ56" s="80"/>
      <c r="ER56" s="80"/>
      <c r="ES56" s="80"/>
      <c r="ET56" s="80"/>
      <c r="EU56" s="80"/>
      <c r="EV56" s="80"/>
      <c r="EW56" s="80"/>
      <c r="EX56" s="80"/>
      <c r="EY56" s="80"/>
      <c r="EZ56" s="80"/>
      <c r="FA56" s="80"/>
      <c r="FB56" s="80"/>
      <c r="FC56" s="80"/>
      <c r="FD56" s="80"/>
      <c r="FE56" s="80"/>
      <c r="FF56" s="80"/>
      <c r="FG56" s="80"/>
      <c r="FH56" s="80"/>
      <c r="FI56" s="80"/>
      <c r="FJ56" s="80"/>
    </row>
    <row r="57" spans="1:166" s="2" customFormat="1" ht="34.5" customHeight="1" x14ac:dyDescent="0.25">
      <c r="A57" s="88" t="s">
        <v>60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90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</row>
    <row r="58" spans="1:166" s="58" customFormat="1" ht="75" x14ac:dyDescent="0.25">
      <c r="A58" s="51" t="s">
        <v>11</v>
      </c>
      <c r="B58" s="52" t="s">
        <v>61</v>
      </c>
      <c r="C58" s="53"/>
      <c r="D58" s="53"/>
      <c r="E58" s="53"/>
      <c r="F58" s="53">
        <v>110</v>
      </c>
      <c r="G58" s="53"/>
      <c r="H58" s="53" t="s">
        <v>212</v>
      </c>
      <c r="I58" s="53" t="s">
        <v>279</v>
      </c>
      <c r="J58" s="53">
        <v>81</v>
      </c>
      <c r="K58" s="54">
        <f>J58/0.93</f>
        <v>87.096774193548384</v>
      </c>
      <c r="L58" s="53">
        <f>SUM(L59:L60)</f>
        <v>24.83</v>
      </c>
      <c r="M58" s="53">
        <f>SUM(M59:M60)</f>
        <v>13.791</v>
      </c>
      <c r="N58" s="53">
        <f>SUM(N59:N60)</f>
        <v>0</v>
      </c>
      <c r="O58" s="53">
        <f>SUM(O59:O60)</f>
        <v>38.620999999999995</v>
      </c>
      <c r="P58" s="55" t="s">
        <v>420</v>
      </c>
      <c r="Q58" s="53"/>
      <c r="R58" s="53"/>
      <c r="S58" s="53"/>
      <c r="T58" s="53"/>
      <c r="U58" s="53"/>
      <c r="V58" s="84">
        <f>SUM(O58/K58*100)</f>
        <v>44.342629629629627</v>
      </c>
      <c r="W58" s="53">
        <f>SUM(W59)</f>
        <v>2.5839999999999996</v>
      </c>
      <c r="X58" s="103" t="s">
        <v>421</v>
      </c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</row>
    <row r="59" spans="1:166" s="58" customFormat="1" ht="60" x14ac:dyDescent="0.25">
      <c r="A59" s="51" t="s">
        <v>12</v>
      </c>
      <c r="B59" s="55" t="s">
        <v>62</v>
      </c>
      <c r="C59" s="56">
        <v>16</v>
      </c>
      <c r="D59" s="56">
        <v>16</v>
      </c>
      <c r="E59" s="56"/>
      <c r="F59" s="56">
        <v>110</v>
      </c>
      <c r="G59" s="59" t="s">
        <v>214</v>
      </c>
      <c r="H59" s="60" t="s">
        <v>213</v>
      </c>
      <c r="I59" s="60" t="s">
        <v>279</v>
      </c>
      <c r="J59" s="56">
        <v>81</v>
      </c>
      <c r="K59" s="54">
        <f>J59/0.93</f>
        <v>87.096774193548384</v>
      </c>
      <c r="L59" s="56">
        <v>8.7200000000000006</v>
      </c>
      <c r="M59" s="56">
        <v>4.6959999999999997</v>
      </c>
      <c r="N59" s="56">
        <v>0</v>
      </c>
      <c r="O59" s="56">
        <f>SUM(L59:N59)</f>
        <v>13.416</v>
      </c>
      <c r="P59" s="61" t="s">
        <v>280</v>
      </c>
      <c r="Q59" s="56">
        <f>MIN(C59:E59)</f>
        <v>16</v>
      </c>
      <c r="R59" s="56"/>
      <c r="S59" s="56"/>
      <c r="T59" s="56"/>
      <c r="U59" s="62">
        <f>SUM(O59-N59)/Q59*100</f>
        <v>83.850000000000009</v>
      </c>
      <c r="V59" s="62">
        <f>O59/K59*100+V60</f>
        <v>44.342629629629627</v>
      </c>
      <c r="W59" s="56">
        <f>SUM(Q59-(O59-N59))</f>
        <v>2.5839999999999996</v>
      </c>
      <c r="X59" s="57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</row>
    <row r="60" spans="1:166" s="48" customFormat="1" ht="75" x14ac:dyDescent="0.25">
      <c r="A60" s="42" t="s">
        <v>13</v>
      </c>
      <c r="B60" s="45" t="s">
        <v>63</v>
      </c>
      <c r="C60" s="46">
        <v>25</v>
      </c>
      <c r="D60" s="46">
        <v>25</v>
      </c>
      <c r="E60" s="46"/>
      <c r="F60" s="43">
        <v>110</v>
      </c>
      <c r="G60" s="63" t="s">
        <v>278</v>
      </c>
      <c r="H60" s="43" t="s">
        <v>144</v>
      </c>
      <c r="I60" s="49"/>
      <c r="J60" s="46">
        <v>81</v>
      </c>
      <c r="K60" s="44">
        <f>J60/0.93</f>
        <v>87.096774193548384</v>
      </c>
      <c r="L60" s="46">
        <v>16.11</v>
      </c>
      <c r="M60" s="46">
        <v>9.0950000000000006</v>
      </c>
      <c r="N60" s="64">
        <v>0</v>
      </c>
      <c r="O60" s="46">
        <f>SUM(L60:N60)</f>
        <v>25.204999999999998</v>
      </c>
      <c r="P60" s="45" t="s">
        <v>281</v>
      </c>
      <c r="Q60" s="46">
        <f>MIN(C60:E60)</f>
        <v>25</v>
      </c>
      <c r="R60" s="46"/>
      <c r="S60" s="46"/>
      <c r="T60" s="46"/>
      <c r="U60" s="50">
        <f>SUM(O60-N60)/Q60*100</f>
        <v>100.82</v>
      </c>
      <c r="V60" s="50">
        <f>O60/K60*100</f>
        <v>28.939074074074071</v>
      </c>
      <c r="W60" s="46">
        <f>SUM(Q60-(O60-N60))</f>
        <v>-0.20499999999999829</v>
      </c>
      <c r="X60" s="47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</row>
    <row r="61" spans="1:166" s="2" customFormat="1" ht="34.5" customHeight="1" x14ac:dyDescent="0.25">
      <c r="A61" s="88" t="s">
        <v>294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90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</row>
    <row r="62" spans="1:166" s="20" customFormat="1" ht="28.5" x14ac:dyDescent="0.25">
      <c r="A62" s="13" t="s">
        <v>11</v>
      </c>
      <c r="B62" s="14" t="s">
        <v>135</v>
      </c>
      <c r="C62" s="15"/>
      <c r="D62" s="15"/>
      <c r="E62" s="15"/>
      <c r="F62" s="15">
        <v>110</v>
      </c>
      <c r="G62" s="15"/>
      <c r="H62" s="15" t="s">
        <v>103</v>
      </c>
      <c r="I62" s="15">
        <v>8</v>
      </c>
      <c r="J62" s="15">
        <v>70</v>
      </c>
      <c r="K62" s="16">
        <f>J62/0.93</f>
        <v>75.268817204301072</v>
      </c>
      <c r="L62" s="15">
        <f>SUM(L63:L63)</f>
        <v>16.11</v>
      </c>
      <c r="M62" s="15">
        <f>SUM(M63:M63)</f>
        <v>9.0950000000000006</v>
      </c>
      <c r="N62" s="15">
        <f>SUM(N63:N63)</f>
        <v>0</v>
      </c>
      <c r="O62" s="15">
        <f>SUM(O63:O63)</f>
        <v>25.204999999999998</v>
      </c>
      <c r="P62" s="17" t="s">
        <v>41</v>
      </c>
      <c r="Q62" s="15"/>
      <c r="R62" s="15"/>
      <c r="S62" s="15"/>
      <c r="T62" s="15"/>
      <c r="U62" s="15"/>
      <c r="V62" s="83">
        <f>SUM(O62/K62*100)</f>
        <v>33.486642857142854</v>
      </c>
      <c r="W62" s="15">
        <f>SUM(W63:W63)</f>
        <v>-0.20499999999999829</v>
      </c>
      <c r="X62" s="19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  <c r="EN62" s="80"/>
      <c r="EO62" s="80"/>
      <c r="EP62" s="80"/>
      <c r="EQ62" s="80"/>
      <c r="ER62" s="80"/>
      <c r="ES62" s="80"/>
      <c r="ET62" s="80"/>
      <c r="EU62" s="80"/>
      <c r="EV62" s="80"/>
      <c r="EW62" s="80"/>
      <c r="EX62" s="80"/>
      <c r="EY62" s="80"/>
      <c r="EZ62" s="80"/>
      <c r="FA62" s="80"/>
      <c r="FB62" s="80"/>
      <c r="FC62" s="80"/>
      <c r="FD62" s="80"/>
      <c r="FE62" s="80"/>
      <c r="FF62" s="80"/>
      <c r="FG62" s="80"/>
      <c r="FH62" s="80"/>
      <c r="FI62" s="80"/>
      <c r="FJ62" s="80"/>
    </row>
    <row r="63" spans="1:166" s="37" customFormat="1" ht="30" x14ac:dyDescent="0.25">
      <c r="A63" s="30" t="s">
        <v>12</v>
      </c>
      <c r="B63" s="34" t="s">
        <v>63</v>
      </c>
      <c r="C63" s="35">
        <v>25</v>
      </c>
      <c r="D63" s="35">
        <v>25</v>
      </c>
      <c r="E63" s="35"/>
      <c r="F63" s="35">
        <v>110</v>
      </c>
      <c r="G63" s="65" t="s">
        <v>136</v>
      </c>
      <c r="H63" s="32" t="s">
        <v>103</v>
      </c>
      <c r="I63" s="32">
        <v>8</v>
      </c>
      <c r="J63" s="35">
        <v>70</v>
      </c>
      <c r="K63" s="33">
        <f>J63/0.93</f>
        <v>75.268817204301072</v>
      </c>
      <c r="L63" s="35">
        <v>16.11</v>
      </c>
      <c r="M63" s="35">
        <v>9.0950000000000006</v>
      </c>
      <c r="N63" s="35">
        <v>0</v>
      </c>
      <c r="O63" s="35">
        <f>SUM(L63:N63)</f>
        <v>25.204999999999998</v>
      </c>
      <c r="P63" s="66" t="s">
        <v>293</v>
      </c>
      <c r="Q63" s="35">
        <f>MIN(C63:E63)</f>
        <v>25</v>
      </c>
      <c r="R63" s="35"/>
      <c r="S63" s="35"/>
      <c r="T63" s="35"/>
      <c r="U63" s="39">
        <f>SUM(O63-N63)/Q63*100</f>
        <v>100.82</v>
      </c>
      <c r="V63" s="39">
        <f>O63/K63*100</f>
        <v>33.486642857142854</v>
      </c>
      <c r="W63" s="35">
        <f>SUM(Q63-(O63-N63))</f>
        <v>-0.20499999999999829</v>
      </c>
      <c r="X63" s="36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</row>
    <row r="64" spans="1:166" s="2" customFormat="1" ht="34.5" customHeight="1" x14ac:dyDescent="0.25">
      <c r="A64" s="88" t="s">
        <v>347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90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</row>
    <row r="65" spans="1:166" s="20" customFormat="1" ht="93" customHeight="1" x14ac:dyDescent="0.25">
      <c r="A65" s="13" t="s">
        <v>11</v>
      </c>
      <c r="B65" s="14" t="s">
        <v>348</v>
      </c>
      <c r="C65" s="15"/>
      <c r="D65" s="15"/>
      <c r="E65" s="15"/>
      <c r="F65" s="15">
        <v>110</v>
      </c>
      <c r="G65" s="15"/>
      <c r="H65" s="15" t="s">
        <v>220</v>
      </c>
      <c r="I65" s="15">
        <v>2.7</v>
      </c>
      <c r="J65" s="15">
        <v>70</v>
      </c>
      <c r="K65" s="16">
        <f>J65/0.93</f>
        <v>75.268817204301072</v>
      </c>
      <c r="L65" s="15">
        <f>SUM(L66:L66)</f>
        <v>29.6</v>
      </c>
      <c r="M65" s="15">
        <f>SUM(M66:M66)</f>
        <v>0</v>
      </c>
      <c r="N65" s="15">
        <f>SUM(N66:N66)</f>
        <v>0</v>
      </c>
      <c r="O65" s="15">
        <f>SUM(O66:O66)</f>
        <v>29.6</v>
      </c>
      <c r="P65" s="17" t="s">
        <v>41</v>
      </c>
      <c r="Q65" s="15"/>
      <c r="R65" s="15"/>
      <c r="S65" s="15"/>
      <c r="T65" s="15"/>
      <c r="U65" s="15"/>
      <c r="V65" s="83">
        <f>SUM(O65/K65*100)</f>
        <v>39.325714285714291</v>
      </c>
      <c r="W65" s="15">
        <f>SUM(W66:W66)</f>
        <v>1.8999999999999986</v>
      </c>
      <c r="X65" s="19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  <c r="EN65" s="80"/>
      <c r="EO65" s="80"/>
      <c r="EP65" s="80"/>
      <c r="EQ65" s="80"/>
      <c r="ER65" s="80"/>
      <c r="ES65" s="80"/>
      <c r="ET65" s="80"/>
      <c r="EU65" s="80"/>
      <c r="EV65" s="80"/>
      <c r="EW65" s="80"/>
      <c r="EX65" s="80"/>
      <c r="EY65" s="80"/>
      <c r="EZ65" s="80"/>
      <c r="FA65" s="80"/>
      <c r="FB65" s="80"/>
      <c r="FC65" s="80"/>
      <c r="FD65" s="80"/>
      <c r="FE65" s="80"/>
      <c r="FF65" s="80"/>
      <c r="FG65" s="80"/>
      <c r="FH65" s="80"/>
      <c r="FI65" s="80"/>
      <c r="FJ65" s="80"/>
    </row>
    <row r="66" spans="1:166" s="20" customFormat="1" ht="62.25" customHeight="1" x14ac:dyDescent="0.25">
      <c r="A66" s="13" t="s">
        <v>12</v>
      </c>
      <c r="B66" s="17" t="s">
        <v>219</v>
      </c>
      <c r="C66" s="18">
        <v>31.5</v>
      </c>
      <c r="D66" s="18">
        <v>31.5</v>
      </c>
      <c r="E66" s="18"/>
      <c r="F66" s="18">
        <v>110</v>
      </c>
      <c r="G66" s="27" t="s">
        <v>349</v>
      </c>
      <c r="H66" s="15" t="s">
        <v>220</v>
      </c>
      <c r="I66" s="15">
        <v>2.7</v>
      </c>
      <c r="J66" s="18">
        <v>70</v>
      </c>
      <c r="K66" s="16">
        <f>J66/0.93</f>
        <v>75.268817204301072</v>
      </c>
      <c r="L66" s="18">
        <v>29.6</v>
      </c>
      <c r="M66" s="18">
        <v>0</v>
      </c>
      <c r="N66" s="18">
        <v>0</v>
      </c>
      <c r="O66" s="18">
        <f>SUM(L66:N66)</f>
        <v>29.6</v>
      </c>
      <c r="P66" s="17" t="s">
        <v>41</v>
      </c>
      <c r="Q66" s="18">
        <f>MIN(C66:E66)</f>
        <v>31.5</v>
      </c>
      <c r="R66" s="18"/>
      <c r="S66" s="18"/>
      <c r="T66" s="18"/>
      <c r="U66" s="25">
        <f>SUM(O66-N66)/Q66*100</f>
        <v>93.968253968253961</v>
      </c>
      <c r="V66" s="25">
        <f>O66/K66*100</f>
        <v>39.325714285714291</v>
      </c>
      <c r="W66" s="18">
        <f>SUM(Q66-(O66-N66))</f>
        <v>1.8999999999999986</v>
      </c>
      <c r="X66" s="19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  <c r="EN66" s="80"/>
      <c r="EO66" s="80"/>
      <c r="EP66" s="80"/>
      <c r="EQ66" s="80"/>
      <c r="ER66" s="80"/>
      <c r="ES66" s="80"/>
      <c r="ET66" s="80"/>
      <c r="EU66" s="80"/>
      <c r="EV66" s="80"/>
      <c r="EW66" s="80"/>
      <c r="EX66" s="80"/>
      <c r="EY66" s="80"/>
      <c r="EZ66" s="80"/>
      <c r="FA66" s="80"/>
      <c r="FB66" s="80"/>
      <c r="FC66" s="80"/>
      <c r="FD66" s="80"/>
      <c r="FE66" s="80"/>
      <c r="FF66" s="80"/>
      <c r="FG66" s="80"/>
      <c r="FH66" s="80"/>
      <c r="FI66" s="80"/>
      <c r="FJ66" s="80"/>
    </row>
    <row r="67" spans="1:166" s="2" customFormat="1" ht="34.5" customHeight="1" x14ac:dyDescent="0.25">
      <c r="A67" s="88" t="s">
        <v>350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90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</row>
    <row r="68" spans="1:166" s="20" customFormat="1" ht="93" customHeight="1" x14ac:dyDescent="0.25">
      <c r="A68" s="13" t="s">
        <v>11</v>
      </c>
      <c r="B68" s="14" t="s">
        <v>351</v>
      </c>
      <c r="C68" s="15"/>
      <c r="D68" s="15"/>
      <c r="E68" s="15"/>
      <c r="F68" s="15">
        <v>110</v>
      </c>
      <c r="G68" s="15"/>
      <c r="H68" s="15" t="s">
        <v>221</v>
      </c>
      <c r="I68" s="15">
        <v>0.45</v>
      </c>
      <c r="J68" s="15">
        <v>48</v>
      </c>
      <c r="K68" s="16">
        <f>J68/0.93</f>
        <v>51.612903225806448</v>
      </c>
      <c r="L68" s="15">
        <f>SUM(L69:L69)</f>
        <v>3.5110000000000001</v>
      </c>
      <c r="M68" s="15">
        <f>SUM(M69:M69)</f>
        <v>0.29699999999999999</v>
      </c>
      <c r="N68" s="15">
        <f>SUM(N69:N69)</f>
        <v>0</v>
      </c>
      <c r="O68" s="15">
        <f>SUM(O69:O69)</f>
        <v>3.8080000000000003</v>
      </c>
      <c r="P68" s="17" t="s">
        <v>222</v>
      </c>
      <c r="Q68" s="15"/>
      <c r="R68" s="15"/>
      <c r="S68" s="15"/>
      <c r="T68" s="15"/>
      <c r="U68" s="15"/>
      <c r="V68" s="18">
        <f>SUM(O68/K68*100)</f>
        <v>7.378000000000001</v>
      </c>
      <c r="W68" s="15">
        <f>SUM(W69:W69)</f>
        <v>6.1920000000000002</v>
      </c>
      <c r="X68" s="19"/>
      <c r="Y68" s="82"/>
      <c r="Z68" s="82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  <c r="EN68" s="80"/>
      <c r="EO68" s="80"/>
      <c r="EP68" s="80"/>
      <c r="EQ68" s="80"/>
      <c r="ER68" s="80"/>
      <c r="ES68" s="80"/>
      <c r="ET68" s="80"/>
      <c r="EU68" s="80"/>
      <c r="EV68" s="80"/>
      <c r="EW68" s="80"/>
      <c r="EX68" s="80"/>
      <c r="EY68" s="80"/>
      <c r="EZ68" s="80"/>
      <c r="FA68" s="80"/>
      <c r="FB68" s="80"/>
      <c r="FC68" s="80"/>
      <c r="FD68" s="80"/>
      <c r="FE68" s="80"/>
      <c r="FF68" s="80"/>
      <c r="FG68" s="80"/>
      <c r="FH68" s="80"/>
      <c r="FI68" s="80"/>
      <c r="FJ68" s="80"/>
    </row>
    <row r="69" spans="1:166" s="20" customFormat="1" ht="30" x14ac:dyDescent="0.25">
      <c r="A69" s="13" t="s">
        <v>12</v>
      </c>
      <c r="B69" s="17" t="s">
        <v>104</v>
      </c>
      <c r="C69" s="18">
        <v>10</v>
      </c>
      <c r="D69" s="18">
        <v>10</v>
      </c>
      <c r="E69" s="18"/>
      <c r="F69" s="18">
        <v>110</v>
      </c>
      <c r="G69" s="67" t="s">
        <v>352</v>
      </c>
      <c r="H69" s="15" t="s">
        <v>221</v>
      </c>
      <c r="I69" s="15">
        <v>0.45</v>
      </c>
      <c r="J69" s="18">
        <v>92</v>
      </c>
      <c r="K69" s="16">
        <f>J69/0.93</f>
        <v>98.924731182795696</v>
      </c>
      <c r="L69" s="18">
        <v>3.5110000000000001</v>
      </c>
      <c r="M69" s="18">
        <v>0.29699999999999999</v>
      </c>
      <c r="N69" s="18">
        <v>0</v>
      </c>
      <c r="O69" s="18">
        <f>SUM(L69:N69)</f>
        <v>3.8080000000000003</v>
      </c>
      <c r="P69" s="24" t="s">
        <v>222</v>
      </c>
      <c r="Q69" s="18">
        <f>MIN(C69:E69)</f>
        <v>10</v>
      </c>
      <c r="R69" s="18"/>
      <c r="S69" s="18"/>
      <c r="T69" s="18"/>
      <c r="U69" s="25">
        <f>SUM(O69-N69)/Q69*100</f>
        <v>38.080000000000005</v>
      </c>
      <c r="V69" s="25">
        <f>O69/K69*100</f>
        <v>3.8493913043478267</v>
      </c>
      <c r="W69" s="18">
        <f>SUM(Q69-(O69-N69))</f>
        <v>6.1920000000000002</v>
      </c>
      <c r="X69" s="19"/>
      <c r="Y69" s="82"/>
      <c r="Z69" s="82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  <c r="EN69" s="80"/>
      <c r="EO69" s="80"/>
      <c r="EP69" s="80"/>
      <c r="EQ69" s="80"/>
      <c r="ER69" s="80"/>
      <c r="ES69" s="80"/>
      <c r="ET69" s="80"/>
      <c r="EU69" s="80"/>
      <c r="EV69" s="80"/>
      <c r="EW69" s="80"/>
      <c r="EX69" s="80"/>
      <c r="EY69" s="80"/>
      <c r="EZ69" s="80"/>
      <c r="FA69" s="80"/>
      <c r="FB69" s="80"/>
      <c r="FC69" s="80"/>
      <c r="FD69" s="80"/>
      <c r="FE69" s="80"/>
      <c r="FF69" s="80"/>
      <c r="FG69" s="80"/>
      <c r="FH69" s="80"/>
      <c r="FI69" s="80"/>
      <c r="FJ69" s="80"/>
    </row>
    <row r="70" spans="1:166" s="2" customFormat="1" ht="34.5" customHeight="1" x14ac:dyDescent="0.25">
      <c r="A70" s="88" t="s">
        <v>353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90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</row>
    <row r="71" spans="1:166" s="20" customFormat="1" ht="81" customHeight="1" x14ac:dyDescent="0.25">
      <c r="A71" s="13" t="s">
        <v>11</v>
      </c>
      <c r="B71" s="70" t="s">
        <v>354</v>
      </c>
      <c r="C71" s="15"/>
      <c r="D71" s="15"/>
      <c r="E71" s="15"/>
      <c r="F71" s="15">
        <v>110</v>
      </c>
      <c r="G71" s="15"/>
      <c r="H71" s="15" t="s">
        <v>110</v>
      </c>
      <c r="I71" s="15" t="s">
        <v>223</v>
      </c>
      <c r="J71" s="15">
        <v>70</v>
      </c>
      <c r="K71" s="16">
        <f>J71/0.93</f>
        <v>75.268817204301072</v>
      </c>
      <c r="L71" s="15">
        <f>SUM(L72:L73)</f>
        <v>2.2189999999999999</v>
      </c>
      <c r="M71" s="15">
        <f>SUM(M72:M73)</f>
        <v>3.7999999999999999E-2</v>
      </c>
      <c r="N71" s="15">
        <f>SUM(N72:N73)</f>
        <v>0</v>
      </c>
      <c r="O71" s="15">
        <f>SUM(O72:O73)</f>
        <v>2.2570000000000001</v>
      </c>
      <c r="P71" s="17" t="s">
        <v>288</v>
      </c>
      <c r="Q71" s="15"/>
      <c r="R71" s="15"/>
      <c r="S71" s="15"/>
      <c r="T71" s="15"/>
      <c r="U71" s="15"/>
      <c r="V71" s="83">
        <f>SUM(O71/K71*100)</f>
        <v>2.9985857142857144</v>
      </c>
      <c r="W71" s="15">
        <f>SUM(W72:W73)</f>
        <v>14.042999999999999</v>
      </c>
      <c r="X71" s="19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  <c r="EN71" s="80"/>
      <c r="EO71" s="80"/>
      <c r="EP71" s="80"/>
      <c r="EQ71" s="80"/>
      <c r="ER71" s="80"/>
      <c r="ES71" s="80"/>
      <c r="ET71" s="80"/>
      <c r="EU71" s="80"/>
      <c r="EV71" s="80"/>
      <c r="EW71" s="80"/>
      <c r="EX71" s="80"/>
      <c r="EY71" s="80"/>
      <c r="EZ71" s="80"/>
      <c r="FA71" s="80"/>
      <c r="FB71" s="80"/>
      <c r="FC71" s="80"/>
      <c r="FD71" s="80"/>
      <c r="FE71" s="80"/>
      <c r="FF71" s="80"/>
      <c r="FG71" s="80"/>
      <c r="FH71" s="80"/>
      <c r="FI71" s="80"/>
      <c r="FJ71" s="80"/>
    </row>
    <row r="72" spans="1:166" s="20" customFormat="1" ht="30" x14ac:dyDescent="0.25">
      <c r="A72" s="13" t="s">
        <v>12</v>
      </c>
      <c r="B72" s="17" t="s">
        <v>106</v>
      </c>
      <c r="C72" s="18">
        <v>6.3</v>
      </c>
      <c r="D72" s="18"/>
      <c r="E72" s="18"/>
      <c r="F72" s="18">
        <v>110</v>
      </c>
      <c r="G72" s="17" t="s">
        <v>355</v>
      </c>
      <c r="H72" s="15" t="s">
        <v>109</v>
      </c>
      <c r="I72" s="15">
        <v>90.6</v>
      </c>
      <c r="J72" s="18">
        <v>70</v>
      </c>
      <c r="K72" s="16">
        <f>J72/0.93</f>
        <v>75.268817204301072</v>
      </c>
      <c r="L72" s="18">
        <v>1.2989999999999999</v>
      </c>
      <c r="M72" s="18">
        <v>0</v>
      </c>
      <c r="N72" s="18">
        <v>0</v>
      </c>
      <c r="O72" s="18">
        <f>SUM(L72:N72)</f>
        <v>1.2989999999999999</v>
      </c>
      <c r="P72" s="17" t="s">
        <v>109</v>
      </c>
      <c r="Q72" s="18">
        <f>MIN(C72:E72)</f>
        <v>6.3</v>
      </c>
      <c r="R72" s="18"/>
      <c r="S72" s="18"/>
      <c r="T72" s="18"/>
      <c r="U72" s="25">
        <f>SUM(O72-N72)/Q72*100</f>
        <v>20.619047619047617</v>
      </c>
      <c r="V72" s="25">
        <f>O72/K72*100+V73</f>
        <v>2.9985857142857144</v>
      </c>
      <c r="W72" s="18">
        <f>SUM(Q72-(O72-N72))</f>
        <v>5.0009999999999994</v>
      </c>
      <c r="X72" s="19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  <c r="EN72" s="80"/>
      <c r="EO72" s="80"/>
      <c r="EP72" s="80"/>
      <c r="EQ72" s="80"/>
      <c r="ER72" s="80"/>
      <c r="ES72" s="80"/>
      <c r="ET72" s="80"/>
      <c r="EU72" s="80"/>
      <c r="EV72" s="80"/>
      <c r="EW72" s="80"/>
      <c r="EX72" s="80"/>
      <c r="EY72" s="80"/>
      <c r="EZ72" s="80"/>
      <c r="FA72" s="80"/>
      <c r="FB72" s="80"/>
      <c r="FC72" s="80"/>
      <c r="FD72" s="80"/>
      <c r="FE72" s="80"/>
      <c r="FF72" s="80"/>
      <c r="FG72" s="80"/>
      <c r="FH72" s="80"/>
      <c r="FI72" s="80"/>
      <c r="FJ72" s="80"/>
    </row>
    <row r="73" spans="1:166" s="20" customFormat="1" ht="30" x14ac:dyDescent="0.25">
      <c r="A73" s="13" t="s">
        <v>13</v>
      </c>
      <c r="B73" s="17" t="s">
        <v>107</v>
      </c>
      <c r="C73" s="18">
        <v>10</v>
      </c>
      <c r="D73" s="18"/>
      <c r="E73" s="18"/>
      <c r="F73" s="15">
        <v>110</v>
      </c>
      <c r="G73" s="29" t="s">
        <v>108</v>
      </c>
      <c r="H73" s="15" t="s">
        <v>41</v>
      </c>
      <c r="I73" s="15">
        <v>33.9</v>
      </c>
      <c r="J73" s="18">
        <v>70</v>
      </c>
      <c r="K73" s="16">
        <f>J73/0.93</f>
        <v>75.268817204301072</v>
      </c>
      <c r="L73" s="18">
        <v>0.92</v>
      </c>
      <c r="M73" s="18">
        <v>3.7999999999999999E-2</v>
      </c>
      <c r="N73" s="23">
        <v>0</v>
      </c>
      <c r="O73" s="18">
        <f>SUM(L73:N73)</f>
        <v>0.95800000000000007</v>
      </c>
      <c r="P73" s="17" t="s">
        <v>41</v>
      </c>
      <c r="Q73" s="18">
        <f>MIN(C73:E73)</f>
        <v>10</v>
      </c>
      <c r="R73" s="18"/>
      <c r="S73" s="18"/>
      <c r="T73" s="18"/>
      <c r="U73" s="25">
        <f>SUM(O73-N73)/Q73*100</f>
        <v>9.5800000000000018</v>
      </c>
      <c r="V73" s="25">
        <f>O73/K73*100</f>
        <v>1.2727714285714287</v>
      </c>
      <c r="W73" s="18">
        <f>SUM(Q73-(O73-N73))</f>
        <v>9.0419999999999998</v>
      </c>
      <c r="X73" s="19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  <c r="EN73" s="80"/>
      <c r="EO73" s="80"/>
      <c r="EP73" s="80"/>
      <c r="EQ73" s="80"/>
      <c r="ER73" s="80"/>
      <c r="ES73" s="80"/>
      <c r="ET73" s="80"/>
      <c r="EU73" s="80"/>
      <c r="EV73" s="80"/>
      <c r="EW73" s="80"/>
      <c r="EX73" s="80"/>
      <c r="EY73" s="80"/>
      <c r="EZ73" s="80"/>
      <c r="FA73" s="80"/>
      <c r="FB73" s="80"/>
      <c r="FC73" s="80"/>
      <c r="FD73" s="80"/>
      <c r="FE73" s="80"/>
      <c r="FF73" s="80"/>
      <c r="FG73" s="80"/>
      <c r="FH73" s="80"/>
      <c r="FI73" s="80"/>
      <c r="FJ73" s="80"/>
    </row>
    <row r="74" spans="1:166" s="2" customFormat="1" ht="34.5" customHeight="1" x14ac:dyDescent="0.25">
      <c r="A74" s="88" t="s">
        <v>356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90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</row>
    <row r="75" spans="1:166" s="20" customFormat="1" ht="85.5" x14ac:dyDescent="0.25">
      <c r="A75" s="13" t="s">
        <v>11</v>
      </c>
      <c r="B75" s="14" t="s">
        <v>357</v>
      </c>
      <c r="C75" s="15"/>
      <c r="D75" s="15"/>
      <c r="E75" s="15"/>
      <c r="F75" s="15">
        <v>110</v>
      </c>
      <c r="G75" s="15"/>
      <c r="H75" s="15" t="s">
        <v>229</v>
      </c>
      <c r="I75" s="15" t="s">
        <v>228</v>
      </c>
      <c r="J75" s="15">
        <v>48</v>
      </c>
      <c r="K75" s="16">
        <f t="shared" ref="K75:K82" si="11">J75/0.93</f>
        <v>51.612903225806448</v>
      </c>
      <c r="L75" s="15">
        <f>SUM(L76:L82)</f>
        <v>26.978999999999999</v>
      </c>
      <c r="M75" s="15">
        <f>SUM(M76:M82)</f>
        <v>0.35</v>
      </c>
      <c r="N75" s="15">
        <f>SUM(N76:N82)</f>
        <v>0</v>
      </c>
      <c r="O75" s="15">
        <f>SUM(O76:O82)</f>
        <v>27.329000000000001</v>
      </c>
      <c r="P75" s="17" t="s">
        <v>40</v>
      </c>
      <c r="Q75" s="15"/>
      <c r="R75" s="15"/>
      <c r="S75" s="15"/>
      <c r="T75" s="15"/>
      <c r="U75" s="15"/>
      <c r="V75" s="83">
        <f>SUM(O75/K75*100)</f>
        <v>52.949937499999997</v>
      </c>
      <c r="W75" s="15">
        <f>SUM(W76:W82)</f>
        <v>26.471000000000007</v>
      </c>
      <c r="X75" s="19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  <c r="CP75" s="80"/>
      <c r="CQ75" s="80"/>
      <c r="CR75" s="80"/>
      <c r="CS75" s="80"/>
      <c r="CT75" s="80"/>
      <c r="CU75" s="80"/>
      <c r="CV75" s="80"/>
      <c r="CW75" s="80"/>
      <c r="CX75" s="80"/>
      <c r="CY75" s="80"/>
      <c r="CZ75" s="80"/>
      <c r="DA75" s="80"/>
      <c r="DB75" s="80"/>
      <c r="DC75" s="80"/>
      <c r="DD75" s="80"/>
      <c r="DE75" s="80"/>
      <c r="DF75" s="80"/>
      <c r="DG75" s="80"/>
      <c r="DH75" s="80"/>
      <c r="DI75" s="80"/>
      <c r="DJ75" s="80"/>
      <c r="DK75" s="80"/>
      <c r="DL75" s="80"/>
      <c r="DM75" s="80"/>
      <c r="DN75" s="80"/>
      <c r="DO75" s="80"/>
      <c r="DP75" s="80"/>
      <c r="DQ75" s="80"/>
      <c r="DR75" s="80"/>
      <c r="DS75" s="80"/>
      <c r="DT75" s="80"/>
      <c r="DU75" s="80"/>
      <c r="DV75" s="80"/>
      <c r="DW75" s="80"/>
      <c r="DX75" s="80"/>
      <c r="DY75" s="80"/>
      <c r="DZ75" s="80"/>
      <c r="EA75" s="80"/>
      <c r="EB75" s="80"/>
      <c r="EC75" s="80"/>
      <c r="ED75" s="80"/>
      <c r="EE75" s="80"/>
      <c r="EF75" s="80"/>
      <c r="EG75" s="80"/>
      <c r="EH75" s="80"/>
      <c r="EI75" s="80"/>
      <c r="EJ75" s="80"/>
      <c r="EK75" s="80"/>
      <c r="EL75" s="80"/>
      <c r="EM75" s="80"/>
      <c r="EN75" s="80"/>
      <c r="EO75" s="80"/>
      <c r="EP75" s="80"/>
      <c r="EQ75" s="80"/>
      <c r="ER75" s="80"/>
      <c r="ES75" s="80"/>
      <c r="ET75" s="80"/>
      <c r="EU75" s="80"/>
      <c r="EV75" s="80"/>
      <c r="EW75" s="80"/>
      <c r="EX75" s="80"/>
      <c r="EY75" s="80"/>
      <c r="EZ75" s="80"/>
      <c r="FA75" s="80"/>
      <c r="FB75" s="80"/>
      <c r="FC75" s="80"/>
      <c r="FD75" s="80"/>
      <c r="FE75" s="80"/>
      <c r="FF75" s="80"/>
      <c r="FG75" s="80"/>
      <c r="FH75" s="80"/>
      <c r="FI75" s="80"/>
      <c r="FJ75" s="80"/>
    </row>
    <row r="76" spans="1:166" s="20" customFormat="1" ht="30" x14ac:dyDescent="0.25">
      <c r="A76" s="13" t="s">
        <v>12</v>
      </c>
      <c r="B76" s="71"/>
      <c r="C76" s="18"/>
      <c r="D76" s="18"/>
      <c r="E76" s="18"/>
      <c r="F76" s="18">
        <v>110</v>
      </c>
      <c r="G76" s="67" t="s">
        <v>358</v>
      </c>
      <c r="H76" s="15" t="s">
        <v>40</v>
      </c>
      <c r="I76" s="15">
        <v>66.8</v>
      </c>
      <c r="J76" s="18">
        <v>48</v>
      </c>
      <c r="K76" s="16">
        <f t="shared" si="11"/>
        <v>51.612903225806448</v>
      </c>
      <c r="L76" s="18"/>
      <c r="M76" s="18"/>
      <c r="N76" s="18">
        <v>0</v>
      </c>
      <c r="O76" s="18">
        <f t="shared" ref="O76:O82" si="12">SUM(L76:N76)</f>
        <v>0</v>
      </c>
      <c r="P76" s="17" t="s">
        <v>40</v>
      </c>
      <c r="Q76" s="18">
        <f t="shared" ref="Q76:Q82" si="13">MIN(C76:E76)</f>
        <v>0</v>
      </c>
      <c r="R76" s="18"/>
      <c r="S76" s="18"/>
      <c r="T76" s="18"/>
      <c r="U76" s="25"/>
      <c r="V76" s="25">
        <f t="shared" ref="V76:V81" si="14">O76/K76*100+V77</f>
        <v>32.011796195652174</v>
      </c>
      <c r="W76" s="18">
        <f>SUM(Q76-(O76-N76))</f>
        <v>0</v>
      </c>
      <c r="X76" s="19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  <c r="CT76" s="80"/>
      <c r="CU76" s="80"/>
      <c r="CV76" s="80"/>
      <c r="CW76" s="80"/>
      <c r="CX76" s="80"/>
      <c r="CY76" s="80"/>
      <c r="CZ76" s="80"/>
      <c r="DA76" s="80"/>
      <c r="DB76" s="80"/>
      <c r="DC76" s="80"/>
      <c r="DD76" s="80"/>
      <c r="DE76" s="80"/>
      <c r="DF76" s="80"/>
      <c r="DG76" s="80"/>
      <c r="DH76" s="80"/>
      <c r="DI76" s="80"/>
      <c r="DJ76" s="80"/>
      <c r="DK76" s="80"/>
      <c r="DL76" s="80"/>
      <c r="DM76" s="80"/>
      <c r="DN76" s="80"/>
      <c r="DO76" s="80"/>
      <c r="DP76" s="80"/>
      <c r="DQ76" s="80"/>
      <c r="DR76" s="80"/>
      <c r="DS76" s="80"/>
      <c r="DT76" s="80"/>
      <c r="DU76" s="80"/>
      <c r="DV76" s="80"/>
      <c r="DW76" s="80"/>
      <c r="DX76" s="80"/>
      <c r="DY76" s="80"/>
      <c r="DZ76" s="80"/>
      <c r="EA76" s="80"/>
      <c r="EB76" s="80"/>
      <c r="EC76" s="80"/>
      <c r="ED76" s="80"/>
      <c r="EE76" s="80"/>
      <c r="EF76" s="80"/>
      <c r="EG76" s="80"/>
      <c r="EH76" s="80"/>
      <c r="EI76" s="80"/>
      <c r="EJ76" s="80"/>
      <c r="EK76" s="80"/>
      <c r="EL76" s="80"/>
      <c r="EM76" s="80"/>
      <c r="EN76" s="80"/>
      <c r="EO76" s="80"/>
      <c r="EP76" s="80"/>
      <c r="EQ76" s="80"/>
      <c r="ER76" s="80"/>
      <c r="ES76" s="80"/>
      <c r="ET76" s="80"/>
      <c r="EU76" s="80"/>
      <c r="EV76" s="80"/>
      <c r="EW76" s="80"/>
      <c r="EX76" s="80"/>
      <c r="EY76" s="80"/>
      <c r="EZ76" s="80"/>
      <c r="FA76" s="80"/>
      <c r="FB76" s="80"/>
      <c r="FC76" s="80"/>
      <c r="FD76" s="80"/>
      <c r="FE76" s="80"/>
      <c r="FF76" s="80"/>
      <c r="FG76" s="80"/>
      <c r="FH76" s="80"/>
      <c r="FI76" s="80"/>
      <c r="FJ76" s="80"/>
    </row>
    <row r="77" spans="1:166" s="20" customFormat="1" ht="78" customHeight="1" x14ac:dyDescent="0.25">
      <c r="A77" s="13" t="s">
        <v>13</v>
      </c>
      <c r="B77" s="17" t="s">
        <v>111</v>
      </c>
      <c r="C77" s="18">
        <v>10</v>
      </c>
      <c r="D77" s="18">
        <v>10</v>
      </c>
      <c r="E77" s="18"/>
      <c r="F77" s="18">
        <v>110</v>
      </c>
      <c r="G77" s="68" t="s">
        <v>359</v>
      </c>
      <c r="H77" s="15" t="s">
        <v>40</v>
      </c>
      <c r="I77" s="15">
        <v>0.3</v>
      </c>
      <c r="J77" s="18">
        <v>48</v>
      </c>
      <c r="K77" s="16">
        <f t="shared" si="11"/>
        <v>51.612903225806448</v>
      </c>
      <c r="L77" s="18">
        <v>2</v>
      </c>
      <c r="M77" s="18">
        <v>1.2999999999999999E-2</v>
      </c>
      <c r="N77" s="18">
        <v>0</v>
      </c>
      <c r="O77" s="18">
        <f t="shared" si="12"/>
        <v>2.0129999999999999</v>
      </c>
      <c r="P77" s="17" t="s">
        <v>40</v>
      </c>
      <c r="Q77" s="18">
        <f t="shared" si="13"/>
        <v>10</v>
      </c>
      <c r="R77" s="18"/>
      <c r="S77" s="18"/>
      <c r="T77" s="18"/>
      <c r="U77" s="25">
        <f>SUM(O77-N77)/Q77*100</f>
        <v>20.13</v>
      </c>
      <c r="V77" s="25">
        <f t="shared" si="14"/>
        <v>32.011796195652174</v>
      </c>
      <c r="W77" s="18">
        <f t="shared" ref="W77:W82" si="15">SUM(Q77-(O77-N77))</f>
        <v>7.9870000000000001</v>
      </c>
      <c r="X77" s="19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80"/>
      <c r="CP77" s="80"/>
      <c r="CQ77" s="80"/>
      <c r="CR77" s="80"/>
      <c r="CS77" s="80"/>
      <c r="CT77" s="80"/>
      <c r="CU77" s="80"/>
      <c r="CV77" s="80"/>
      <c r="CW77" s="80"/>
      <c r="CX77" s="80"/>
      <c r="CY77" s="80"/>
      <c r="CZ77" s="80"/>
      <c r="DA77" s="80"/>
      <c r="DB77" s="80"/>
      <c r="DC77" s="80"/>
      <c r="DD77" s="80"/>
      <c r="DE77" s="80"/>
      <c r="DF77" s="80"/>
      <c r="DG77" s="80"/>
      <c r="DH77" s="80"/>
      <c r="DI77" s="80"/>
      <c r="DJ77" s="80"/>
      <c r="DK77" s="80"/>
      <c r="DL77" s="80"/>
      <c r="DM77" s="80"/>
      <c r="DN77" s="80"/>
      <c r="DO77" s="80"/>
      <c r="DP77" s="80"/>
      <c r="DQ77" s="80"/>
      <c r="DR77" s="80"/>
      <c r="DS77" s="80"/>
      <c r="DT77" s="80"/>
      <c r="DU77" s="80"/>
      <c r="DV77" s="80"/>
      <c r="DW77" s="80"/>
      <c r="DX77" s="80"/>
      <c r="DY77" s="80"/>
      <c r="DZ77" s="80"/>
      <c r="EA77" s="80"/>
      <c r="EB77" s="80"/>
      <c r="EC77" s="80"/>
      <c r="ED77" s="80"/>
      <c r="EE77" s="80"/>
      <c r="EF77" s="80"/>
      <c r="EG77" s="80"/>
      <c r="EH77" s="80"/>
      <c r="EI77" s="80"/>
      <c r="EJ77" s="80"/>
      <c r="EK77" s="80"/>
      <c r="EL77" s="80"/>
      <c r="EM77" s="80"/>
      <c r="EN77" s="80"/>
      <c r="EO77" s="80"/>
      <c r="EP77" s="80"/>
      <c r="EQ77" s="80"/>
      <c r="ER77" s="80"/>
      <c r="ES77" s="80"/>
      <c r="ET77" s="80"/>
      <c r="EU77" s="80"/>
      <c r="EV77" s="80"/>
      <c r="EW77" s="80"/>
      <c r="EX77" s="80"/>
      <c r="EY77" s="80"/>
      <c r="EZ77" s="80"/>
      <c r="FA77" s="80"/>
      <c r="FB77" s="80"/>
      <c r="FC77" s="80"/>
      <c r="FD77" s="80"/>
      <c r="FE77" s="80"/>
      <c r="FF77" s="80"/>
      <c r="FG77" s="80"/>
      <c r="FH77" s="80"/>
      <c r="FI77" s="80"/>
      <c r="FJ77" s="80"/>
    </row>
    <row r="78" spans="1:166" s="20" customFormat="1" ht="30" x14ac:dyDescent="0.25">
      <c r="A78" s="13" t="s">
        <v>14</v>
      </c>
      <c r="B78" s="17" t="s">
        <v>112</v>
      </c>
      <c r="C78" s="18"/>
      <c r="D78" s="18"/>
      <c r="E78" s="18"/>
      <c r="F78" s="15">
        <v>110</v>
      </c>
      <c r="G78" s="68" t="s">
        <v>224</v>
      </c>
      <c r="H78" s="15" t="s">
        <v>117</v>
      </c>
      <c r="I78" s="15" t="s">
        <v>118</v>
      </c>
      <c r="J78" s="18">
        <v>48</v>
      </c>
      <c r="K78" s="16">
        <f t="shared" si="11"/>
        <v>51.612903225806448</v>
      </c>
      <c r="L78" s="18">
        <v>0</v>
      </c>
      <c r="M78" s="56">
        <v>0</v>
      </c>
      <c r="N78" s="23">
        <v>0</v>
      </c>
      <c r="O78" s="18">
        <f t="shared" si="12"/>
        <v>0</v>
      </c>
      <c r="P78" s="24" t="s">
        <v>289</v>
      </c>
      <c r="Q78" s="18">
        <f t="shared" si="13"/>
        <v>0</v>
      </c>
      <c r="R78" s="18"/>
      <c r="S78" s="18"/>
      <c r="T78" s="18"/>
      <c r="U78" s="25"/>
      <c r="V78" s="25">
        <f t="shared" si="14"/>
        <v>28.111608695652176</v>
      </c>
      <c r="W78" s="18">
        <f t="shared" si="15"/>
        <v>0</v>
      </c>
      <c r="X78" s="19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  <c r="EN78" s="80"/>
      <c r="EO78" s="80"/>
      <c r="EP78" s="80"/>
      <c r="EQ78" s="80"/>
      <c r="ER78" s="80"/>
      <c r="ES78" s="80"/>
      <c r="ET78" s="80"/>
      <c r="EU78" s="80"/>
      <c r="EV78" s="80"/>
      <c r="EW78" s="80"/>
      <c r="EX78" s="80"/>
      <c r="EY78" s="80"/>
      <c r="EZ78" s="80"/>
      <c r="FA78" s="80"/>
      <c r="FB78" s="80"/>
      <c r="FC78" s="80"/>
      <c r="FD78" s="80"/>
      <c r="FE78" s="80"/>
      <c r="FF78" s="80"/>
      <c r="FG78" s="80"/>
      <c r="FH78" s="80"/>
      <c r="FI78" s="80"/>
      <c r="FJ78" s="80"/>
    </row>
    <row r="79" spans="1:166" s="20" customFormat="1" ht="90" x14ac:dyDescent="0.25">
      <c r="A79" s="13" t="s">
        <v>33</v>
      </c>
      <c r="B79" s="17" t="s">
        <v>113</v>
      </c>
      <c r="C79" s="18">
        <v>25</v>
      </c>
      <c r="D79" s="18">
        <v>25</v>
      </c>
      <c r="E79" s="18"/>
      <c r="F79" s="18">
        <v>110</v>
      </c>
      <c r="G79" s="68" t="s">
        <v>119</v>
      </c>
      <c r="H79" s="26" t="s">
        <v>120</v>
      </c>
      <c r="I79" s="15" t="s">
        <v>225</v>
      </c>
      <c r="J79" s="18">
        <v>92</v>
      </c>
      <c r="K79" s="16">
        <f t="shared" si="11"/>
        <v>98.924731182795696</v>
      </c>
      <c r="L79" s="56">
        <v>5.556</v>
      </c>
      <c r="M79" s="18">
        <v>0.29499999999999998</v>
      </c>
      <c r="N79" s="23">
        <v>0</v>
      </c>
      <c r="O79" s="18">
        <f t="shared" si="12"/>
        <v>5.851</v>
      </c>
      <c r="P79" s="24" t="s">
        <v>290</v>
      </c>
      <c r="Q79" s="18">
        <f t="shared" si="13"/>
        <v>25</v>
      </c>
      <c r="R79" s="18"/>
      <c r="S79" s="18"/>
      <c r="T79" s="18"/>
      <c r="U79" s="25">
        <f>SUM(O79-N79)/Q79*100</f>
        <v>23.404</v>
      </c>
      <c r="V79" s="25">
        <f t="shared" si="14"/>
        <v>28.111608695652176</v>
      </c>
      <c r="W79" s="18">
        <f t="shared" si="15"/>
        <v>19.149000000000001</v>
      </c>
      <c r="X79" s="19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</row>
    <row r="80" spans="1:166" s="20" customFormat="1" ht="60" x14ac:dyDescent="0.25">
      <c r="A80" s="13" t="s">
        <v>34</v>
      </c>
      <c r="B80" s="17" t="s">
        <v>114</v>
      </c>
      <c r="C80" s="18">
        <v>10</v>
      </c>
      <c r="D80" s="18">
        <v>10</v>
      </c>
      <c r="E80" s="18"/>
      <c r="F80" s="15">
        <v>110</v>
      </c>
      <c r="G80" s="68" t="s">
        <v>360</v>
      </c>
      <c r="H80" s="26" t="s">
        <v>122</v>
      </c>
      <c r="I80" s="26" t="s">
        <v>121</v>
      </c>
      <c r="J80" s="15">
        <v>92</v>
      </c>
      <c r="K80" s="16">
        <f t="shared" si="11"/>
        <v>98.924731182795696</v>
      </c>
      <c r="L80" s="18">
        <v>1.0669999999999999</v>
      </c>
      <c r="M80" s="18">
        <v>3.7999999999999999E-2</v>
      </c>
      <c r="N80" s="23">
        <v>0</v>
      </c>
      <c r="O80" s="18">
        <f t="shared" si="12"/>
        <v>1.105</v>
      </c>
      <c r="P80" s="17" t="s">
        <v>291</v>
      </c>
      <c r="Q80" s="18">
        <f t="shared" si="13"/>
        <v>10</v>
      </c>
      <c r="R80" s="18"/>
      <c r="S80" s="18"/>
      <c r="T80" s="18"/>
      <c r="U80" s="25">
        <f>SUM(O80-N80)/Q80*100</f>
        <v>11.05</v>
      </c>
      <c r="V80" s="25">
        <f t="shared" si="14"/>
        <v>22.197010869565219</v>
      </c>
      <c r="W80" s="18">
        <f t="shared" si="15"/>
        <v>8.8949999999999996</v>
      </c>
      <c r="X80" s="19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0"/>
      <c r="EK80" s="80"/>
      <c r="EL80" s="80"/>
      <c r="EM80" s="80"/>
      <c r="EN80" s="80"/>
      <c r="EO80" s="80"/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/>
      <c r="FI80" s="80"/>
      <c r="FJ80" s="80"/>
    </row>
    <row r="81" spans="1:166" s="20" customFormat="1" ht="60" x14ac:dyDescent="0.25">
      <c r="A81" s="13" t="s">
        <v>71</v>
      </c>
      <c r="B81" s="17" t="s">
        <v>115</v>
      </c>
      <c r="C81" s="18">
        <v>10</v>
      </c>
      <c r="D81" s="18">
        <v>6.3</v>
      </c>
      <c r="E81" s="18"/>
      <c r="F81" s="15"/>
      <c r="G81" s="72" t="s">
        <v>125</v>
      </c>
      <c r="H81" s="73" t="s">
        <v>123</v>
      </c>
      <c r="I81" s="15" t="s">
        <v>124</v>
      </c>
      <c r="J81" s="15">
        <v>81</v>
      </c>
      <c r="K81" s="16">
        <f t="shared" si="11"/>
        <v>87.096774193548384</v>
      </c>
      <c r="L81" s="18">
        <v>18</v>
      </c>
      <c r="M81" s="18">
        <v>0</v>
      </c>
      <c r="N81" s="23">
        <v>0</v>
      </c>
      <c r="O81" s="18">
        <f t="shared" si="12"/>
        <v>18</v>
      </c>
      <c r="P81" s="17" t="s">
        <v>144</v>
      </c>
      <c r="Q81" s="18">
        <f t="shared" si="13"/>
        <v>6.3</v>
      </c>
      <c r="R81" s="18"/>
      <c r="S81" s="18"/>
      <c r="T81" s="18"/>
      <c r="U81" s="25">
        <f>SUM(O81-N81)/Q81*100</f>
        <v>285.71428571428572</v>
      </c>
      <c r="V81" s="25">
        <f t="shared" si="14"/>
        <v>21.080000000000002</v>
      </c>
      <c r="W81" s="18">
        <f t="shared" si="15"/>
        <v>-11.7</v>
      </c>
      <c r="X81" s="19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0"/>
      <c r="CV81" s="80"/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  <c r="DP81" s="80"/>
      <c r="DQ81" s="80"/>
      <c r="DR81" s="80"/>
      <c r="DS81" s="80"/>
      <c r="DT81" s="80"/>
      <c r="DU81" s="80"/>
      <c r="DV81" s="80"/>
      <c r="DW81" s="80"/>
      <c r="DX81" s="80"/>
      <c r="DY81" s="80"/>
      <c r="DZ81" s="80"/>
      <c r="EA81" s="80"/>
      <c r="EB81" s="80"/>
      <c r="EC81" s="80"/>
      <c r="ED81" s="80"/>
      <c r="EE81" s="80"/>
      <c r="EF81" s="80"/>
      <c r="EG81" s="80"/>
      <c r="EH81" s="80"/>
      <c r="EI81" s="80"/>
      <c r="EJ81" s="80"/>
      <c r="EK81" s="80"/>
      <c r="EL81" s="80"/>
      <c r="EM81" s="80"/>
      <c r="EN81" s="80"/>
      <c r="EO81" s="80"/>
      <c r="EP81" s="80"/>
      <c r="EQ81" s="80"/>
      <c r="ER81" s="80"/>
      <c r="ES81" s="80"/>
      <c r="ET81" s="80"/>
      <c r="EU81" s="80"/>
      <c r="EV81" s="80"/>
      <c r="EW81" s="80"/>
      <c r="EX81" s="80"/>
      <c r="EY81" s="80"/>
      <c r="EZ81" s="80"/>
      <c r="FA81" s="80"/>
      <c r="FB81" s="80"/>
      <c r="FC81" s="80"/>
      <c r="FD81" s="80"/>
      <c r="FE81" s="80"/>
      <c r="FF81" s="80"/>
      <c r="FG81" s="80"/>
      <c r="FH81" s="80"/>
      <c r="FI81" s="80"/>
      <c r="FJ81" s="80"/>
    </row>
    <row r="82" spans="1:166" s="20" customFormat="1" ht="120" x14ac:dyDescent="0.25">
      <c r="A82" s="13" t="s">
        <v>167</v>
      </c>
      <c r="B82" s="17" t="s">
        <v>116</v>
      </c>
      <c r="C82" s="18">
        <v>10</v>
      </c>
      <c r="D82" s="18"/>
      <c r="E82" s="18">
        <v>2.5</v>
      </c>
      <c r="F82" s="18">
        <v>110</v>
      </c>
      <c r="G82" s="68" t="s">
        <v>227</v>
      </c>
      <c r="H82" s="73" t="s">
        <v>126</v>
      </c>
      <c r="I82" s="15" t="s">
        <v>226</v>
      </c>
      <c r="J82" s="18">
        <v>81</v>
      </c>
      <c r="K82" s="16">
        <f t="shared" si="11"/>
        <v>87.096774193548384</v>
      </c>
      <c r="L82" s="18">
        <v>0.35599999999999998</v>
      </c>
      <c r="M82" s="18">
        <v>4.0000000000000001E-3</v>
      </c>
      <c r="N82" s="23">
        <v>0</v>
      </c>
      <c r="O82" s="18">
        <f t="shared" si="12"/>
        <v>0.36</v>
      </c>
      <c r="P82" s="17" t="s">
        <v>144</v>
      </c>
      <c r="Q82" s="18">
        <f t="shared" si="13"/>
        <v>2.5</v>
      </c>
      <c r="R82" s="18"/>
      <c r="S82" s="18"/>
      <c r="T82" s="18"/>
      <c r="U82" s="25">
        <f>SUM(O82-N82)/Q82*100</f>
        <v>14.399999999999999</v>
      </c>
      <c r="V82" s="25">
        <f>O82/K82*100</f>
        <v>0.41333333333333333</v>
      </c>
      <c r="W82" s="18">
        <f t="shared" si="15"/>
        <v>2.14</v>
      </c>
      <c r="X82" s="19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0"/>
      <c r="DX82" s="80"/>
      <c r="DY82" s="80"/>
      <c r="DZ82" s="80"/>
      <c r="EA82" s="80"/>
      <c r="EB82" s="80"/>
      <c r="EC82" s="80"/>
      <c r="ED82" s="80"/>
      <c r="EE82" s="80"/>
      <c r="EF82" s="80"/>
      <c r="EG82" s="80"/>
      <c r="EH82" s="80"/>
      <c r="EI82" s="80"/>
      <c r="EJ82" s="80"/>
      <c r="EK82" s="80"/>
      <c r="EL82" s="80"/>
      <c r="EM82" s="80"/>
      <c r="EN82" s="80"/>
      <c r="EO82" s="80"/>
      <c r="EP82" s="80"/>
      <c r="EQ82" s="80"/>
      <c r="ER82" s="80"/>
      <c r="ES82" s="80"/>
      <c r="ET82" s="80"/>
      <c r="EU82" s="80"/>
      <c r="EV82" s="80"/>
      <c r="EW82" s="80"/>
      <c r="EX82" s="80"/>
      <c r="EY82" s="80"/>
      <c r="EZ82" s="80"/>
      <c r="FA82" s="80"/>
      <c r="FB82" s="80"/>
      <c r="FC82" s="80"/>
      <c r="FD82" s="80"/>
      <c r="FE82" s="80"/>
      <c r="FF82" s="80"/>
      <c r="FG82" s="80"/>
      <c r="FH82" s="80"/>
      <c r="FI82" s="80"/>
      <c r="FJ82" s="80"/>
    </row>
    <row r="83" spans="1:166" s="2" customFormat="1" ht="34.5" customHeight="1" x14ac:dyDescent="0.25">
      <c r="A83" s="88" t="s">
        <v>361</v>
      </c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90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  <c r="EO83" s="77"/>
      <c r="EP83" s="77"/>
      <c r="EQ83" s="77"/>
      <c r="ER83" s="77"/>
      <c r="ES83" s="77"/>
      <c r="ET83" s="77"/>
      <c r="EU83" s="77"/>
      <c r="EV83" s="77"/>
      <c r="EW83" s="77"/>
      <c r="EX83" s="77"/>
      <c r="EY83" s="77"/>
      <c r="EZ83" s="77"/>
      <c r="FA83" s="77"/>
      <c r="FB83" s="77"/>
      <c r="FC83" s="77"/>
      <c r="FD83" s="77"/>
      <c r="FE83" s="77"/>
      <c r="FF83" s="77"/>
      <c r="FG83" s="77"/>
      <c r="FH83" s="77"/>
      <c r="FI83" s="77"/>
      <c r="FJ83" s="77"/>
    </row>
    <row r="84" spans="1:166" s="20" customFormat="1" ht="28.5" x14ac:dyDescent="0.25">
      <c r="A84" s="13" t="s">
        <v>11</v>
      </c>
      <c r="B84" s="14" t="s">
        <v>362</v>
      </c>
      <c r="C84" s="15"/>
      <c r="D84" s="15"/>
      <c r="E84" s="15"/>
      <c r="F84" s="15">
        <v>110</v>
      </c>
      <c r="G84" s="15"/>
      <c r="H84" s="15" t="s">
        <v>40</v>
      </c>
      <c r="I84" s="15">
        <v>15.7</v>
      </c>
      <c r="J84" s="15">
        <v>48</v>
      </c>
      <c r="K84" s="16">
        <f>J84/0.93</f>
        <v>51.612903225806448</v>
      </c>
      <c r="L84" s="15">
        <f>SUM(L85)</f>
        <v>2</v>
      </c>
      <c r="M84" s="15">
        <f>SUM(M85)</f>
        <v>1.2999999999999999E-2</v>
      </c>
      <c r="N84" s="15">
        <f>SUM(N85)</f>
        <v>0</v>
      </c>
      <c r="O84" s="15">
        <f>SUM(O85)</f>
        <v>2.0129999999999999</v>
      </c>
      <c r="P84" s="17" t="s">
        <v>40</v>
      </c>
      <c r="Q84" s="15"/>
      <c r="R84" s="15"/>
      <c r="S84" s="15"/>
      <c r="T84" s="15"/>
      <c r="U84" s="15"/>
      <c r="V84" s="83">
        <f>SUM(O84/K84*100)</f>
        <v>3.9001874999999999</v>
      </c>
      <c r="W84" s="15">
        <f>SUM(W85)</f>
        <v>7.9870000000000001</v>
      </c>
      <c r="X84" s="19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0"/>
      <c r="DJ84" s="80"/>
      <c r="DK84" s="80"/>
      <c r="DL84" s="80"/>
      <c r="DM84" s="80"/>
      <c r="DN84" s="80"/>
      <c r="DO84" s="80"/>
      <c r="DP84" s="80"/>
      <c r="DQ84" s="80"/>
      <c r="DR84" s="80"/>
      <c r="DS84" s="80"/>
      <c r="DT84" s="80"/>
      <c r="DU84" s="80"/>
      <c r="DV84" s="80"/>
      <c r="DW84" s="80"/>
      <c r="DX84" s="80"/>
      <c r="DY84" s="80"/>
      <c r="DZ84" s="80"/>
      <c r="EA84" s="80"/>
      <c r="EB84" s="80"/>
      <c r="EC84" s="80"/>
      <c r="ED84" s="80"/>
      <c r="EE84" s="80"/>
      <c r="EF84" s="80"/>
      <c r="EG84" s="80"/>
      <c r="EH84" s="80"/>
      <c r="EI84" s="80"/>
      <c r="EJ84" s="80"/>
      <c r="EK84" s="80"/>
      <c r="EL84" s="80"/>
      <c r="EM84" s="80"/>
      <c r="EN84" s="80"/>
      <c r="EO84" s="80"/>
      <c r="EP84" s="80"/>
      <c r="EQ84" s="80"/>
      <c r="ER84" s="80"/>
      <c r="ES84" s="80"/>
      <c r="ET84" s="80"/>
      <c r="EU84" s="80"/>
      <c r="EV84" s="80"/>
      <c r="EW84" s="80"/>
      <c r="EX84" s="80"/>
      <c r="EY84" s="80"/>
      <c r="EZ84" s="80"/>
      <c r="FA84" s="80"/>
      <c r="FB84" s="80"/>
      <c r="FC84" s="80"/>
      <c r="FD84" s="80"/>
      <c r="FE84" s="80"/>
      <c r="FF84" s="80"/>
      <c r="FG84" s="80"/>
      <c r="FH84" s="80"/>
      <c r="FI84" s="80"/>
      <c r="FJ84" s="80"/>
    </row>
    <row r="85" spans="1:166" s="20" customFormat="1" ht="30" x14ac:dyDescent="0.25">
      <c r="A85" s="13" t="s">
        <v>12</v>
      </c>
      <c r="B85" s="17" t="s">
        <v>111</v>
      </c>
      <c r="C85" s="18">
        <v>10</v>
      </c>
      <c r="D85" s="18">
        <v>10</v>
      </c>
      <c r="E85" s="18"/>
      <c r="F85" s="18">
        <v>110</v>
      </c>
      <c r="G85" s="67" t="s">
        <v>363</v>
      </c>
      <c r="H85" s="15" t="s">
        <v>40</v>
      </c>
      <c r="I85" s="15">
        <v>15.7</v>
      </c>
      <c r="J85" s="18">
        <v>48</v>
      </c>
      <c r="K85" s="16">
        <f>J85/0.93</f>
        <v>51.612903225806448</v>
      </c>
      <c r="L85" s="18">
        <v>2</v>
      </c>
      <c r="M85" s="18">
        <v>1.2999999999999999E-2</v>
      </c>
      <c r="N85" s="18">
        <v>0</v>
      </c>
      <c r="O85" s="18">
        <f>SUM(L85:N85)</f>
        <v>2.0129999999999999</v>
      </c>
      <c r="P85" s="17" t="s">
        <v>40</v>
      </c>
      <c r="Q85" s="18">
        <f>MIN(C85:E85)</f>
        <v>10</v>
      </c>
      <c r="R85" s="18"/>
      <c r="S85" s="18"/>
      <c r="T85" s="18"/>
      <c r="U85" s="25">
        <f>SUM(O85-N85)/Q85*100</f>
        <v>20.13</v>
      </c>
      <c r="V85" s="25">
        <f>O85/K85*100</f>
        <v>3.9001874999999999</v>
      </c>
      <c r="W85" s="18">
        <f>SUM(Q85-(O85-N85))</f>
        <v>7.9870000000000001</v>
      </c>
      <c r="X85" s="19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  <c r="DP85" s="80"/>
      <c r="DQ85" s="80"/>
      <c r="DR85" s="80"/>
      <c r="DS85" s="80"/>
      <c r="DT85" s="80"/>
      <c r="DU85" s="80"/>
      <c r="DV85" s="80"/>
      <c r="DW85" s="80"/>
      <c r="DX85" s="80"/>
      <c r="DY85" s="80"/>
      <c r="DZ85" s="80"/>
      <c r="EA85" s="80"/>
      <c r="EB85" s="80"/>
      <c r="EC85" s="80"/>
      <c r="ED85" s="80"/>
      <c r="EE85" s="80"/>
      <c r="EF85" s="80"/>
      <c r="EG85" s="80"/>
      <c r="EH85" s="80"/>
      <c r="EI85" s="80"/>
      <c r="EJ85" s="80"/>
      <c r="EK85" s="80"/>
      <c r="EL85" s="80"/>
      <c r="EM85" s="80"/>
      <c r="EN85" s="80"/>
      <c r="EO85" s="80"/>
      <c r="EP85" s="80"/>
      <c r="EQ85" s="80"/>
      <c r="ER85" s="80"/>
      <c r="ES85" s="80"/>
      <c r="ET85" s="80"/>
      <c r="EU85" s="80"/>
      <c r="EV85" s="80"/>
      <c r="EW85" s="80"/>
      <c r="EX85" s="80"/>
      <c r="EY85" s="80"/>
      <c r="EZ85" s="80"/>
      <c r="FA85" s="80"/>
      <c r="FB85" s="80"/>
      <c r="FC85" s="80"/>
      <c r="FD85" s="80"/>
      <c r="FE85" s="80"/>
      <c r="FF85" s="80"/>
      <c r="FG85" s="80"/>
      <c r="FH85" s="80"/>
      <c r="FI85" s="80"/>
      <c r="FJ85" s="80"/>
    </row>
    <row r="86" spans="1:166" s="2" customFormat="1" ht="34.5" customHeight="1" x14ac:dyDescent="0.25">
      <c r="A86" s="88" t="s">
        <v>128</v>
      </c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90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  <c r="EO86" s="77"/>
      <c r="EP86" s="77"/>
      <c r="EQ86" s="77"/>
      <c r="ER86" s="77"/>
      <c r="ES86" s="77"/>
      <c r="ET86" s="77"/>
      <c r="EU86" s="77"/>
      <c r="EV86" s="77"/>
      <c r="EW86" s="77"/>
      <c r="EX86" s="77"/>
      <c r="EY86" s="77"/>
      <c r="EZ86" s="77"/>
      <c r="FA86" s="77"/>
      <c r="FB86" s="77"/>
      <c r="FC86" s="77"/>
      <c r="FD86" s="77"/>
      <c r="FE86" s="77"/>
      <c r="FF86" s="77"/>
      <c r="FG86" s="77"/>
      <c r="FH86" s="77"/>
      <c r="FI86" s="77"/>
      <c r="FJ86" s="77"/>
    </row>
    <row r="87" spans="1:166" s="20" customFormat="1" ht="105" x14ac:dyDescent="0.25">
      <c r="A87" s="13" t="s">
        <v>11</v>
      </c>
      <c r="B87" s="14" t="s">
        <v>230</v>
      </c>
      <c r="C87" s="15"/>
      <c r="D87" s="15"/>
      <c r="E87" s="15"/>
      <c r="F87" s="15">
        <v>110</v>
      </c>
      <c r="G87" s="15"/>
      <c r="H87" s="15" t="s">
        <v>103</v>
      </c>
      <c r="I87" s="15">
        <v>52</v>
      </c>
      <c r="J87" s="15">
        <v>70</v>
      </c>
      <c r="K87" s="16">
        <f>J87/0.93</f>
        <v>75.268817204301072</v>
      </c>
      <c r="L87" s="15">
        <f>SUM(L88:L88)</f>
        <v>27.7</v>
      </c>
      <c r="M87" s="15">
        <f>SUM(M88:M88)</f>
        <v>0</v>
      </c>
      <c r="N87" s="15">
        <f>SUM(N88:N88)</f>
        <v>0</v>
      </c>
      <c r="O87" s="15">
        <f>SUM(O88:O88)</f>
        <v>27.7</v>
      </c>
      <c r="P87" s="17" t="s">
        <v>231</v>
      </c>
      <c r="Q87" s="15"/>
      <c r="R87" s="15"/>
      <c r="S87" s="15"/>
      <c r="T87" s="15"/>
      <c r="U87" s="15"/>
      <c r="V87" s="83">
        <f>SUM(O87/K87*100)</f>
        <v>36.801428571428573</v>
      </c>
      <c r="W87" s="15">
        <f>SUM(W88:W88)</f>
        <v>0</v>
      </c>
      <c r="X87" s="19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/>
      <c r="CW87" s="80"/>
      <c r="CX87" s="80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0"/>
      <c r="DJ87" s="80"/>
      <c r="DK87" s="80"/>
      <c r="DL87" s="80"/>
      <c r="DM87" s="80"/>
      <c r="DN87" s="80"/>
      <c r="DO87" s="80"/>
      <c r="DP87" s="80"/>
      <c r="DQ87" s="80"/>
      <c r="DR87" s="80"/>
      <c r="DS87" s="80"/>
      <c r="DT87" s="80"/>
      <c r="DU87" s="80"/>
      <c r="DV87" s="80"/>
      <c r="DW87" s="80"/>
      <c r="DX87" s="80"/>
      <c r="DY87" s="80"/>
      <c r="DZ87" s="80"/>
      <c r="EA87" s="80"/>
      <c r="EB87" s="80"/>
      <c r="EC87" s="80"/>
      <c r="ED87" s="80"/>
      <c r="EE87" s="80"/>
      <c r="EF87" s="80"/>
      <c r="EG87" s="80"/>
      <c r="EH87" s="80"/>
      <c r="EI87" s="80"/>
      <c r="EJ87" s="80"/>
      <c r="EK87" s="80"/>
      <c r="EL87" s="80"/>
      <c r="EM87" s="80"/>
      <c r="EN87" s="80"/>
      <c r="EO87" s="80"/>
      <c r="EP87" s="80"/>
      <c r="EQ87" s="80"/>
      <c r="ER87" s="80"/>
      <c r="ES87" s="80"/>
      <c r="ET87" s="80"/>
      <c r="EU87" s="80"/>
      <c r="EV87" s="80"/>
      <c r="EW87" s="80"/>
      <c r="EX87" s="80"/>
      <c r="EY87" s="80"/>
      <c r="EZ87" s="80"/>
      <c r="FA87" s="80"/>
      <c r="FB87" s="80"/>
      <c r="FC87" s="80"/>
      <c r="FD87" s="80"/>
      <c r="FE87" s="80"/>
      <c r="FF87" s="80"/>
      <c r="FG87" s="80"/>
      <c r="FH87" s="80"/>
      <c r="FI87" s="80"/>
      <c r="FJ87" s="80"/>
    </row>
    <row r="88" spans="1:166" s="20" customFormat="1" ht="66" customHeight="1" x14ac:dyDescent="0.25">
      <c r="A88" s="13" t="s">
        <v>12</v>
      </c>
      <c r="B88" s="17" t="s">
        <v>292</v>
      </c>
      <c r="C88" s="18"/>
      <c r="D88" s="18"/>
      <c r="E88" s="18"/>
      <c r="F88" s="15">
        <v>110</v>
      </c>
      <c r="G88" s="29" t="s">
        <v>129</v>
      </c>
      <c r="H88" s="15" t="s">
        <v>103</v>
      </c>
      <c r="I88" s="15">
        <v>52</v>
      </c>
      <c r="J88" s="15">
        <v>70</v>
      </c>
      <c r="K88" s="16">
        <f>J88/0.93</f>
        <v>75.268817204301072</v>
      </c>
      <c r="L88" s="18">
        <v>27.7</v>
      </c>
      <c r="M88" s="18">
        <v>0</v>
      </c>
      <c r="N88" s="23"/>
      <c r="O88" s="18">
        <f>SUM(L88:N88)</f>
        <v>27.7</v>
      </c>
      <c r="P88" s="17" t="s">
        <v>41</v>
      </c>
      <c r="Q88" s="18"/>
      <c r="R88" s="18"/>
      <c r="S88" s="18"/>
      <c r="T88" s="18"/>
      <c r="U88" s="25"/>
      <c r="V88" s="25">
        <f>O88/K88*100</f>
        <v>36.801428571428573</v>
      </c>
      <c r="W88" s="18"/>
      <c r="X88" s="19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0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0"/>
      <c r="DJ88" s="80"/>
      <c r="DK88" s="80"/>
      <c r="DL88" s="80"/>
      <c r="DM88" s="80"/>
      <c r="DN88" s="80"/>
      <c r="DO88" s="80"/>
      <c r="DP88" s="80"/>
      <c r="DQ88" s="80"/>
      <c r="DR88" s="80"/>
      <c r="DS88" s="80"/>
      <c r="DT88" s="80"/>
      <c r="DU88" s="80"/>
      <c r="DV88" s="80"/>
      <c r="DW88" s="80"/>
      <c r="DX88" s="80"/>
      <c r="DY88" s="80"/>
      <c r="DZ88" s="80"/>
      <c r="EA88" s="80"/>
      <c r="EB88" s="80"/>
      <c r="EC88" s="80"/>
      <c r="ED88" s="80"/>
      <c r="EE88" s="80"/>
      <c r="EF88" s="80"/>
      <c r="EG88" s="80"/>
      <c r="EH88" s="80"/>
      <c r="EI88" s="80"/>
      <c r="EJ88" s="80"/>
      <c r="EK88" s="80"/>
      <c r="EL88" s="80"/>
      <c r="EM88" s="80"/>
      <c r="EN88" s="80"/>
      <c r="EO88" s="80"/>
      <c r="EP88" s="80"/>
      <c r="EQ88" s="80"/>
      <c r="ER88" s="80"/>
      <c r="ES88" s="80"/>
      <c r="ET88" s="80"/>
      <c r="EU88" s="80"/>
      <c r="EV88" s="80"/>
      <c r="EW88" s="80"/>
      <c r="EX88" s="80"/>
      <c r="EY88" s="80"/>
      <c r="EZ88" s="80"/>
      <c r="FA88" s="80"/>
      <c r="FB88" s="80"/>
      <c r="FC88" s="80"/>
      <c r="FD88" s="80"/>
      <c r="FE88" s="80"/>
      <c r="FF88" s="80"/>
      <c r="FG88" s="80"/>
      <c r="FH88" s="80"/>
      <c r="FI88" s="80"/>
      <c r="FJ88" s="80"/>
    </row>
    <row r="89" spans="1:166" s="2" customFormat="1" ht="34.5" customHeight="1" x14ac:dyDescent="0.25">
      <c r="A89" s="88" t="s">
        <v>232</v>
      </c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90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  <c r="EO89" s="77"/>
      <c r="EP89" s="77"/>
      <c r="EQ89" s="77"/>
      <c r="ER89" s="77"/>
      <c r="ES89" s="77"/>
      <c r="ET89" s="77"/>
      <c r="EU89" s="77"/>
      <c r="EV89" s="77"/>
      <c r="EW89" s="77"/>
      <c r="EX89" s="77"/>
      <c r="EY89" s="77"/>
      <c r="EZ89" s="77"/>
      <c r="FA89" s="77"/>
      <c r="FB89" s="77"/>
      <c r="FC89" s="77"/>
      <c r="FD89" s="77"/>
      <c r="FE89" s="77"/>
      <c r="FF89" s="77"/>
      <c r="FG89" s="77"/>
      <c r="FH89" s="77"/>
      <c r="FI89" s="77"/>
      <c r="FJ89" s="77"/>
    </row>
    <row r="90" spans="1:166" s="20" customFormat="1" ht="120" x14ac:dyDescent="0.25">
      <c r="A90" s="13" t="s">
        <v>11</v>
      </c>
      <c r="B90" s="14" t="s">
        <v>127</v>
      </c>
      <c r="C90" s="15"/>
      <c r="D90" s="15"/>
      <c r="E90" s="15"/>
      <c r="F90" s="15">
        <v>110</v>
      </c>
      <c r="G90" s="15"/>
      <c r="H90" s="15" t="s">
        <v>239</v>
      </c>
      <c r="I90" s="15">
        <f>SUM(I91:I92)</f>
        <v>53.2</v>
      </c>
      <c r="J90" s="15">
        <v>60</v>
      </c>
      <c r="K90" s="16">
        <f>J90/0.93</f>
        <v>64.516129032258064</v>
      </c>
      <c r="L90" s="15">
        <f>SUM(L91)</f>
        <v>27.7</v>
      </c>
      <c r="M90" s="15">
        <f>SUM(M91:M92)</f>
        <v>0.90700000000000003</v>
      </c>
      <c r="N90" s="15"/>
      <c r="O90" s="15">
        <f>SUM(L90:N90)</f>
        <v>28.606999999999999</v>
      </c>
      <c r="P90" s="17" t="s">
        <v>238</v>
      </c>
      <c r="Q90" s="15"/>
      <c r="R90" s="15"/>
      <c r="S90" s="15"/>
      <c r="T90" s="15"/>
      <c r="U90" s="15"/>
      <c r="V90" s="83">
        <f>SUM(O90/K90*100)</f>
        <v>44.340849999999996</v>
      </c>
      <c r="W90" s="15">
        <f>SUM(W91:W92)</f>
        <v>1.1930000000000001</v>
      </c>
      <c r="X90" s="19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  <c r="DP90" s="80"/>
      <c r="DQ90" s="80"/>
      <c r="DR90" s="80"/>
      <c r="DS90" s="80"/>
      <c r="DT90" s="80"/>
      <c r="DU90" s="80"/>
      <c r="DV90" s="80"/>
      <c r="DW90" s="80"/>
      <c r="DX90" s="80"/>
      <c r="DY90" s="80"/>
      <c r="DZ90" s="80"/>
      <c r="EA90" s="80"/>
      <c r="EB90" s="80"/>
      <c r="EC90" s="80"/>
      <c r="ED90" s="80"/>
      <c r="EE90" s="80"/>
      <c r="EF90" s="80"/>
      <c r="EG90" s="80"/>
      <c r="EH90" s="80"/>
      <c r="EI90" s="80"/>
      <c r="EJ90" s="80"/>
      <c r="EK90" s="80"/>
      <c r="EL90" s="80"/>
      <c r="EM90" s="80"/>
      <c r="EN90" s="80"/>
      <c r="EO90" s="80"/>
      <c r="EP90" s="80"/>
      <c r="EQ90" s="80"/>
      <c r="ER90" s="80"/>
      <c r="ES90" s="80"/>
      <c r="ET90" s="80"/>
      <c r="EU90" s="80"/>
      <c r="EV90" s="80"/>
      <c r="EW90" s="80"/>
      <c r="EX90" s="80"/>
      <c r="EY90" s="80"/>
      <c r="EZ90" s="80"/>
      <c r="FA90" s="80"/>
      <c r="FB90" s="80"/>
      <c r="FC90" s="80"/>
      <c r="FD90" s="80"/>
      <c r="FE90" s="80"/>
      <c r="FF90" s="80"/>
      <c r="FG90" s="80"/>
      <c r="FH90" s="80"/>
      <c r="FI90" s="80"/>
      <c r="FJ90" s="80"/>
    </row>
    <row r="91" spans="1:166" s="20" customFormat="1" ht="60" x14ac:dyDescent="0.25">
      <c r="A91" s="13" t="s">
        <v>12</v>
      </c>
      <c r="B91" s="17" t="s">
        <v>233</v>
      </c>
      <c r="C91" s="18"/>
      <c r="D91" s="18"/>
      <c r="E91" s="18"/>
      <c r="F91" s="18">
        <v>110</v>
      </c>
      <c r="G91" s="68" t="s">
        <v>235</v>
      </c>
      <c r="H91" s="15" t="s">
        <v>41</v>
      </c>
      <c r="I91" s="15">
        <v>33.5</v>
      </c>
      <c r="J91" s="18">
        <v>70</v>
      </c>
      <c r="K91" s="16">
        <v>75.3</v>
      </c>
      <c r="L91" s="18">
        <v>27.7</v>
      </c>
      <c r="M91" s="18">
        <v>0</v>
      </c>
      <c r="N91" s="18">
        <v>0</v>
      </c>
      <c r="O91" s="18">
        <f>SUM(L91:N91)</f>
        <v>27.7</v>
      </c>
      <c r="P91" s="24"/>
      <c r="Q91" s="18"/>
      <c r="R91" s="18"/>
      <c r="S91" s="18"/>
      <c r="T91" s="18"/>
      <c r="U91" s="25"/>
      <c r="V91" s="25">
        <f>O91/K91*100</f>
        <v>36.786188579017264</v>
      </c>
      <c r="W91" s="18"/>
      <c r="X91" s="19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  <c r="DP91" s="80"/>
      <c r="DQ91" s="80"/>
      <c r="DR91" s="80"/>
      <c r="DS91" s="80"/>
      <c r="DT91" s="80"/>
      <c r="DU91" s="80"/>
      <c r="DV91" s="80"/>
      <c r="DW91" s="80"/>
      <c r="DX91" s="80"/>
      <c r="DY91" s="80"/>
      <c r="DZ91" s="80"/>
      <c r="EA91" s="80"/>
      <c r="EB91" s="80"/>
      <c r="EC91" s="80"/>
      <c r="ED91" s="80"/>
      <c r="EE91" s="80"/>
      <c r="EF91" s="80"/>
      <c r="EG91" s="80"/>
      <c r="EH91" s="80"/>
      <c r="EI91" s="80"/>
      <c r="EJ91" s="80"/>
      <c r="EK91" s="80"/>
      <c r="EL91" s="80"/>
      <c r="EM91" s="80"/>
      <c r="EN91" s="80"/>
      <c r="EO91" s="80"/>
      <c r="EP91" s="80"/>
      <c r="EQ91" s="80"/>
      <c r="ER91" s="80"/>
      <c r="ES91" s="80"/>
      <c r="ET91" s="80"/>
      <c r="EU91" s="80"/>
      <c r="EV91" s="80"/>
      <c r="EW91" s="80"/>
      <c r="EX91" s="80"/>
      <c r="EY91" s="80"/>
      <c r="EZ91" s="80"/>
      <c r="FA91" s="80"/>
      <c r="FB91" s="80"/>
      <c r="FC91" s="80"/>
      <c r="FD91" s="80"/>
      <c r="FE91" s="80"/>
      <c r="FF91" s="80"/>
      <c r="FG91" s="80"/>
      <c r="FH91" s="80"/>
      <c r="FI91" s="80"/>
      <c r="FJ91" s="80"/>
    </row>
    <row r="92" spans="1:166" s="20" customFormat="1" ht="30" x14ac:dyDescent="0.25">
      <c r="A92" s="13" t="s">
        <v>13</v>
      </c>
      <c r="B92" s="17" t="s">
        <v>234</v>
      </c>
      <c r="C92" s="18">
        <v>2.5</v>
      </c>
      <c r="D92" s="18">
        <v>6.3</v>
      </c>
      <c r="E92" s="18"/>
      <c r="F92" s="15">
        <v>110</v>
      </c>
      <c r="G92" s="68" t="s">
        <v>236</v>
      </c>
      <c r="H92" s="15" t="s">
        <v>103</v>
      </c>
      <c r="I92" s="15">
        <v>19.7</v>
      </c>
      <c r="J92" s="15">
        <v>70</v>
      </c>
      <c r="K92" s="16">
        <f>J92/0.93</f>
        <v>75.268817204301072</v>
      </c>
      <c r="L92" s="18">
        <v>0.4</v>
      </c>
      <c r="M92" s="18">
        <v>0.90700000000000003</v>
      </c>
      <c r="N92" s="23">
        <v>0</v>
      </c>
      <c r="O92" s="18">
        <f>SUM(L92:N92)</f>
        <v>1.3069999999999999</v>
      </c>
      <c r="P92" s="17" t="s">
        <v>237</v>
      </c>
      <c r="Q92" s="18">
        <f>MIN(C92:E92)</f>
        <v>2.5</v>
      </c>
      <c r="R92" s="18"/>
      <c r="S92" s="18"/>
      <c r="T92" s="18"/>
      <c r="U92" s="25">
        <f>SUM(O92-N92)/Q92*100</f>
        <v>52.279999999999994</v>
      </c>
      <c r="V92" s="25">
        <f>O92/K92*100</f>
        <v>1.7364428571428572</v>
      </c>
      <c r="W92" s="18">
        <f>SUM(Q92-(O92-N92))</f>
        <v>1.1930000000000001</v>
      </c>
      <c r="X92" s="19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/>
      <c r="CW92" s="80"/>
      <c r="CX92" s="80"/>
      <c r="CY92" s="80"/>
      <c r="CZ92" s="80"/>
      <c r="DA92" s="80"/>
      <c r="DB92" s="80"/>
      <c r="DC92" s="80"/>
      <c r="DD92" s="80"/>
      <c r="DE92" s="80"/>
      <c r="DF92" s="80"/>
      <c r="DG92" s="80"/>
      <c r="DH92" s="80"/>
      <c r="DI92" s="80"/>
      <c r="DJ92" s="80"/>
      <c r="DK92" s="80"/>
      <c r="DL92" s="80"/>
      <c r="DM92" s="80"/>
      <c r="DN92" s="80"/>
      <c r="DO92" s="80"/>
      <c r="DP92" s="80"/>
      <c r="DQ92" s="80"/>
      <c r="DR92" s="80"/>
      <c r="DS92" s="80"/>
      <c r="DT92" s="80"/>
      <c r="DU92" s="80"/>
      <c r="DV92" s="80"/>
      <c r="DW92" s="80"/>
      <c r="DX92" s="80"/>
      <c r="DY92" s="80"/>
      <c r="DZ92" s="80"/>
      <c r="EA92" s="80"/>
      <c r="EB92" s="80"/>
      <c r="EC92" s="80"/>
      <c r="ED92" s="80"/>
      <c r="EE92" s="80"/>
      <c r="EF92" s="80"/>
      <c r="EG92" s="80"/>
      <c r="EH92" s="80"/>
      <c r="EI92" s="80"/>
      <c r="EJ92" s="80"/>
      <c r="EK92" s="80"/>
      <c r="EL92" s="80"/>
      <c r="EM92" s="80"/>
      <c r="EN92" s="80"/>
      <c r="EO92" s="80"/>
      <c r="EP92" s="80"/>
      <c r="EQ92" s="80"/>
      <c r="ER92" s="80"/>
      <c r="ES92" s="80"/>
      <c r="ET92" s="80"/>
      <c r="EU92" s="80"/>
      <c r="EV92" s="80"/>
      <c r="EW92" s="80"/>
      <c r="EX92" s="80"/>
      <c r="EY92" s="80"/>
      <c r="EZ92" s="80"/>
      <c r="FA92" s="80"/>
      <c r="FB92" s="80"/>
      <c r="FC92" s="80"/>
      <c r="FD92" s="80"/>
      <c r="FE92" s="80"/>
      <c r="FF92" s="80"/>
      <c r="FG92" s="80"/>
      <c r="FH92" s="80"/>
      <c r="FI92" s="80"/>
      <c r="FJ92" s="80"/>
    </row>
    <row r="93" spans="1:166" s="2" customFormat="1" ht="34.5" customHeight="1" x14ac:dyDescent="0.25">
      <c r="A93" s="88" t="s">
        <v>364</v>
      </c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  <c r="EO93" s="77"/>
      <c r="EP93" s="77"/>
      <c r="EQ93" s="77"/>
      <c r="ER93" s="77"/>
      <c r="ES93" s="77"/>
      <c r="ET93" s="77"/>
      <c r="EU93" s="77"/>
      <c r="EV93" s="77"/>
      <c r="EW93" s="77"/>
      <c r="EX93" s="77"/>
      <c r="EY93" s="77"/>
      <c r="EZ93" s="77"/>
      <c r="FA93" s="77"/>
      <c r="FB93" s="77"/>
      <c r="FC93" s="77"/>
      <c r="FD93" s="77"/>
      <c r="FE93" s="77"/>
      <c r="FF93" s="77"/>
      <c r="FG93" s="77"/>
      <c r="FH93" s="77"/>
      <c r="FI93" s="77"/>
      <c r="FJ93" s="77"/>
    </row>
    <row r="94" spans="1:166" s="20" customFormat="1" ht="75" x14ac:dyDescent="0.25">
      <c r="A94" s="13" t="s">
        <v>11</v>
      </c>
      <c r="B94" s="14" t="s">
        <v>365</v>
      </c>
      <c r="C94" s="15"/>
      <c r="D94" s="15"/>
      <c r="E94" s="15"/>
      <c r="F94" s="15">
        <v>110</v>
      </c>
      <c r="G94" s="15"/>
      <c r="H94" s="15" t="s">
        <v>241</v>
      </c>
      <c r="I94" s="15" t="s">
        <v>240</v>
      </c>
      <c r="J94" s="15">
        <v>60</v>
      </c>
      <c r="K94" s="16">
        <f>J94/0.93</f>
        <v>64.516129032258064</v>
      </c>
      <c r="L94" s="15">
        <f>SUM(L95:L95)</f>
        <v>12.44</v>
      </c>
      <c r="M94" s="15">
        <f>SUM(M95:M95)</f>
        <v>1.504</v>
      </c>
      <c r="N94" s="15">
        <f>SUM(N95:N95)</f>
        <v>0</v>
      </c>
      <c r="O94" s="15">
        <f>SUM(O95:O95)</f>
        <v>13.943999999999999</v>
      </c>
      <c r="P94" s="17" t="s">
        <v>73</v>
      </c>
      <c r="Q94" s="15"/>
      <c r="R94" s="15"/>
      <c r="S94" s="15"/>
      <c r="T94" s="15"/>
      <c r="U94" s="15"/>
      <c r="V94" s="83">
        <f>SUM(O94/K94*100)</f>
        <v>21.613199999999999</v>
      </c>
      <c r="W94" s="15">
        <f>SUM(W95:W95)</f>
        <v>2.0560000000000009</v>
      </c>
      <c r="X94" s="19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0"/>
      <c r="DD94" s="80"/>
      <c r="DE94" s="80"/>
      <c r="DF94" s="80"/>
      <c r="DG94" s="80"/>
      <c r="DH94" s="80"/>
      <c r="DI94" s="80"/>
      <c r="DJ94" s="80"/>
      <c r="DK94" s="80"/>
      <c r="DL94" s="80"/>
      <c r="DM94" s="80"/>
      <c r="DN94" s="80"/>
      <c r="DO94" s="80"/>
      <c r="DP94" s="80"/>
      <c r="DQ94" s="80"/>
      <c r="DR94" s="80"/>
      <c r="DS94" s="80"/>
      <c r="DT94" s="80"/>
      <c r="DU94" s="80"/>
      <c r="DV94" s="80"/>
      <c r="DW94" s="80"/>
      <c r="DX94" s="80"/>
      <c r="DY94" s="80"/>
      <c r="DZ94" s="80"/>
      <c r="EA94" s="80"/>
      <c r="EB94" s="80"/>
      <c r="EC94" s="80"/>
      <c r="ED94" s="80"/>
      <c r="EE94" s="80"/>
      <c r="EF94" s="80"/>
      <c r="EG94" s="80"/>
      <c r="EH94" s="80"/>
      <c r="EI94" s="80"/>
      <c r="EJ94" s="80"/>
      <c r="EK94" s="80"/>
      <c r="EL94" s="80"/>
      <c r="EM94" s="80"/>
      <c r="EN94" s="80"/>
      <c r="EO94" s="80"/>
      <c r="EP94" s="80"/>
      <c r="EQ94" s="80"/>
      <c r="ER94" s="80"/>
      <c r="ES94" s="80"/>
      <c r="ET94" s="80"/>
      <c r="EU94" s="80"/>
      <c r="EV94" s="80"/>
      <c r="EW94" s="80"/>
      <c r="EX94" s="80"/>
      <c r="EY94" s="80"/>
      <c r="EZ94" s="80"/>
      <c r="FA94" s="80"/>
      <c r="FB94" s="80"/>
      <c r="FC94" s="80"/>
      <c r="FD94" s="80"/>
      <c r="FE94" s="80"/>
      <c r="FF94" s="80"/>
      <c r="FG94" s="80"/>
      <c r="FH94" s="80"/>
      <c r="FI94" s="80"/>
      <c r="FJ94" s="80"/>
    </row>
    <row r="95" spans="1:166" s="20" customFormat="1" ht="90" x14ac:dyDescent="0.25">
      <c r="A95" s="13" t="s">
        <v>12</v>
      </c>
      <c r="B95" s="17" t="s">
        <v>137</v>
      </c>
      <c r="C95" s="18">
        <v>16</v>
      </c>
      <c r="D95" s="18">
        <v>16</v>
      </c>
      <c r="E95" s="18"/>
      <c r="F95" s="18">
        <v>110</v>
      </c>
      <c r="G95" s="67" t="s">
        <v>407</v>
      </c>
      <c r="H95" s="73" t="s">
        <v>139</v>
      </c>
      <c r="I95" s="73" t="s">
        <v>140</v>
      </c>
      <c r="J95" s="18">
        <v>60</v>
      </c>
      <c r="K95" s="16">
        <f>J95/0.93</f>
        <v>64.516129032258064</v>
      </c>
      <c r="L95" s="18">
        <v>12.44</v>
      </c>
      <c r="M95" s="18">
        <v>1.504</v>
      </c>
      <c r="N95" s="18">
        <v>0</v>
      </c>
      <c r="O95" s="18">
        <f>SUM(L95:N95)</f>
        <v>13.943999999999999</v>
      </c>
      <c r="P95" s="24" t="s">
        <v>295</v>
      </c>
      <c r="Q95" s="18">
        <f>MIN(C95:E95)</f>
        <v>16</v>
      </c>
      <c r="R95" s="18"/>
      <c r="S95" s="18"/>
      <c r="T95" s="18"/>
      <c r="U95" s="25">
        <f>SUM(O95-N95)/Q95*100</f>
        <v>87.149999999999991</v>
      </c>
      <c r="V95" s="25">
        <f>O95/K95*100</f>
        <v>21.613199999999999</v>
      </c>
      <c r="W95" s="18">
        <f>SUM(Q95-(O95-N95))</f>
        <v>2.0560000000000009</v>
      </c>
      <c r="X95" s="19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/>
      <c r="CW95" s="80"/>
      <c r="CX95" s="80"/>
      <c r="CY95" s="80"/>
      <c r="CZ95" s="80"/>
      <c r="DA95" s="80"/>
      <c r="DB95" s="80"/>
      <c r="DC95" s="80"/>
      <c r="DD95" s="80"/>
      <c r="DE95" s="80"/>
      <c r="DF95" s="80"/>
      <c r="DG95" s="80"/>
      <c r="DH95" s="80"/>
      <c r="DI95" s="80"/>
      <c r="DJ95" s="80"/>
      <c r="DK95" s="80"/>
      <c r="DL95" s="80"/>
      <c r="DM95" s="80"/>
      <c r="DN95" s="80"/>
      <c r="DO95" s="80"/>
      <c r="DP95" s="80"/>
      <c r="DQ95" s="80"/>
      <c r="DR95" s="80"/>
      <c r="DS95" s="80"/>
      <c r="DT95" s="80"/>
      <c r="DU95" s="80"/>
      <c r="DV95" s="80"/>
      <c r="DW95" s="80"/>
      <c r="DX95" s="80"/>
      <c r="DY95" s="80"/>
      <c r="DZ95" s="80"/>
      <c r="EA95" s="80"/>
      <c r="EB95" s="80"/>
      <c r="EC95" s="80"/>
      <c r="ED95" s="80"/>
      <c r="EE95" s="80"/>
      <c r="EF95" s="80"/>
      <c r="EG95" s="80"/>
      <c r="EH95" s="80"/>
      <c r="EI95" s="80"/>
      <c r="EJ95" s="80"/>
      <c r="EK95" s="80"/>
      <c r="EL95" s="80"/>
      <c r="EM95" s="80"/>
      <c r="EN95" s="80"/>
      <c r="EO95" s="80"/>
      <c r="EP95" s="80"/>
      <c r="EQ95" s="80"/>
      <c r="ER95" s="80"/>
      <c r="ES95" s="80"/>
      <c r="ET95" s="80"/>
      <c r="EU95" s="80"/>
      <c r="EV95" s="80"/>
      <c r="EW95" s="80"/>
      <c r="EX95" s="80"/>
      <c r="EY95" s="80"/>
      <c r="EZ95" s="80"/>
      <c r="FA95" s="80"/>
      <c r="FB95" s="80"/>
      <c r="FC95" s="80"/>
      <c r="FD95" s="80"/>
      <c r="FE95" s="80"/>
      <c r="FF95" s="80"/>
      <c r="FG95" s="80"/>
      <c r="FH95" s="80"/>
      <c r="FI95" s="80"/>
      <c r="FJ95" s="80"/>
    </row>
    <row r="96" spans="1:166" s="2" customFormat="1" ht="34.5" customHeight="1" x14ac:dyDescent="0.25">
      <c r="A96" s="88" t="s">
        <v>366</v>
      </c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90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7"/>
      <c r="EE96" s="77"/>
      <c r="EF96" s="77"/>
      <c r="EG96" s="77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77"/>
      <c r="ES96" s="77"/>
      <c r="ET96" s="77"/>
      <c r="EU96" s="77"/>
      <c r="EV96" s="77"/>
      <c r="EW96" s="77"/>
      <c r="EX96" s="77"/>
      <c r="EY96" s="77"/>
      <c r="EZ96" s="77"/>
      <c r="FA96" s="77"/>
      <c r="FB96" s="77"/>
      <c r="FC96" s="77"/>
      <c r="FD96" s="77"/>
      <c r="FE96" s="77"/>
      <c r="FF96" s="77"/>
      <c r="FG96" s="77"/>
      <c r="FH96" s="77"/>
      <c r="FI96" s="77"/>
      <c r="FJ96" s="77"/>
    </row>
    <row r="97" spans="1:166" s="20" customFormat="1" ht="57" x14ac:dyDescent="0.25">
      <c r="A97" s="13" t="s">
        <v>11</v>
      </c>
      <c r="B97" s="14" t="s">
        <v>367</v>
      </c>
      <c r="C97" s="15"/>
      <c r="D97" s="15"/>
      <c r="E97" s="15"/>
      <c r="F97" s="15">
        <v>110</v>
      </c>
      <c r="G97" s="15"/>
      <c r="H97" s="15" t="s">
        <v>138</v>
      </c>
      <c r="I97" s="15" t="s">
        <v>242</v>
      </c>
      <c r="J97" s="15">
        <v>70</v>
      </c>
      <c r="K97" s="16">
        <f>J97/0.93</f>
        <v>75.268817204301072</v>
      </c>
      <c r="L97" s="15">
        <f>SUM(L98:L98)</f>
        <v>1.33</v>
      </c>
      <c r="M97" s="15">
        <f>SUM(M98:M98)</f>
        <v>1.2999999999999999E-2</v>
      </c>
      <c r="N97" s="15">
        <f>SUM(N98:N98)</f>
        <v>0</v>
      </c>
      <c r="O97" s="15">
        <f>SUM(O98:O98)</f>
        <v>1.343</v>
      </c>
      <c r="P97" s="17" t="s">
        <v>369</v>
      </c>
      <c r="Q97" s="15"/>
      <c r="R97" s="15"/>
      <c r="S97" s="15"/>
      <c r="T97" s="15"/>
      <c r="U97" s="15"/>
      <c r="V97" s="83">
        <f>SUM(O97/K97*100)</f>
        <v>1.7842714285714285</v>
      </c>
      <c r="W97" s="15">
        <f>SUM(W98:W98)</f>
        <v>8.657</v>
      </c>
      <c r="X97" s="19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  <c r="CU97" s="80"/>
      <c r="CV97" s="80"/>
      <c r="CW97" s="80"/>
      <c r="CX97" s="80"/>
      <c r="CY97" s="80"/>
      <c r="CZ97" s="80"/>
      <c r="DA97" s="80"/>
      <c r="DB97" s="80"/>
      <c r="DC97" s="80"/>
      <c r="DD97" s="80"/>
      <c r="DE97" s="80"/>
      <c r="DF97" s="80"/>
      <c r="DG97" s="80"/>
      <c r="DH97" s="80"/>
      <c r="DI97" s="80"/>
      <c r="DJ97" s="80"/>
      <c r="DK97" s="80"/>
      <c r="DL97" s="80"/>
      <c r="DM97" s="80"/>
      <c r="DN97" s="80"/>
      <c r="DO97" s="80"/>
      <c r="DP97" s="80"/>
      <c r="DQ97" s="80"/>
      <c r="DR97" s="80"/>
      <c r="DS97" s="80"/>
      <c r="DT97" s="80"/>
      <c r="DU97" s="80"/>
      <c r="DV97" s="80"/>
      <c r="DW97" s="80"/>
      <c r="DX97" s="80"/>
      <c r="DY97" s="80"/>
      <c r="DZ97" s="80"/>
      <c r="EA97" s="80"/>
      <c r="EB97" s="80"/>
      <c r="EC97" s="80"/>
      <c r="ED97" s="80"/>
      <c r="EE97" s="80"/>
      <c r="EF97" s="80"/>
      <c r="EG97" s="80"/>
      <c r="EH97" s="80"/>
      <c r="EI97" s="80"/>
      <c r="EJ97" s="80"/>
      <c r="EK97" s="80"/>
      <c r="EL97" s="80"/>
      <c r="EM97" s="80"/>
      <c r="EN97" s="80"/>
      <c r="EO97" s="80"/>
      <c r="EP97" s="80"/>
      <c r="EQ97" s="80"/>
      <c r="ER97" s="80"/>
      <c r="ES97" s="80"/>
      <c r="ET97" s="80"/>
      <c r="EU97" s="80"/>
      <c r="EV97" s="80"/>
      <c r="EW97" s="80"/>
      <c r="EX97" s="80"/>
      <c r="EY97" s="80"/>
      <c r="EZ97" s="80"/>
      <c r="FA97" s="80"/>
      <c r="FB97" s="80"/>
      <c r="FC97" s="80"/>
      <c r="FD97" s="80"/>
      <c r="FE97" s="80"/>
      <c r="FF97" s="80"/>
      <c r="FG97" s="80"/>
      <c r="FH97" s="80"/>
      <c r="FI97" s="80"/>
      <c r="FJ97" s="80"/>
    </row>
    <row r="98" spans="1:166" s="20" customFormat="1" ht="45" x14ac:dyDescent="0.25">
      <c r="A98" s="13" t="s">
        <v>12</v>
      </c>
      <c r="B98" s="17" t="s">
        <v>141</v>
      </c>
      <c r="C98" s="18">
        <v>10</v>
      </c>
      <c r="D98" s="18">
        <v>10</v>
      </c>
      <c r="E98" s="18"/>
      <c r="F98" s="18">
        <v>110</v>
      </c>
      <c r="G98" s="67" t="s">
        <v>368</v>
      </c>
      <c r="H98" s="15" t="s">
        <v>138</v>
      </c>
      <c r="I98" s="15" t="s">
        <v>242</v>
      </c>
      <c r="J98" s="18">
        <v>70</v>
      </c>
      <c r="K98" s="16">
        <f>J98/0.93</f>
        <v>75.268817204301072</v>
      </c>
      <c r="L98" s="18">
        <v>1.33</v>
      </c>
      <c r="M98" s="18">
        <v>1.2999999999999999E-2</v>
      </c>
      <c r="N98" s="18">
        <v>0</v>
      </c>
      <c r="O98" s="18">
        <f>SUM(L98:N98)</f>
        <v>1.343</v>
      </c>
      <c r="P98" s="24" t="s">
        <v>296</v>
      </c>
      <c r="Q98" s="18">
        <f>MIN(C98:E98)</f>
        <v>10</v>
      </c>
      <c r="R98" s="18"/>
      <c r="S98" s="18"/>
      <c r="T98" s="18"/>
      <c r="U98" s="25">
        <f>SUM(O98-N98)/Q98*100</f>
        <v>13.43</v>
      </c>
      <c r="V98" s="25">
        <f>O98/K98*100</f>
        <v>1.7842714285714285</v>
      </c>
      <c r="W98" s="18">
        <f>SUM(Q98-(O98-N98))</f>
        <v>8.657</v>
      </c>
      <c r="X98" s="19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  <c r="CU98" s="80"/>
      <c r="CV98" s="80"/>
      <c r="CW98" s="80"/>
      <c r="CX98" s="80"/>
      <c r="CY98" s="80"/>
      <c r="CZ98" s="80"/>
      <c r="DA98" s="80"/>
      <c r="DB98" s="80"/>
      <c r="DC98" s="80"/>
      <c r="DD98" s="80"/>
      <c r="DE98" s="80"/>
      <c r="DF98" s="80"/>
      <c r="DG98" s="80"/>
      <c r="DH98" s="80"/>
      <c r="DI98" s="80"/>
      <c r="DJ98" s="80"/>
      <c r="DK98" s="80"/>
      <c r="DL98" s="80"/>
      <c r="DM98" s="80"/>
      <c r="DN98" s="80"/>
      <c r="DO98" s="80"/>
      <c r="DP98" s="80"/>
      <c r="DQ98" s="80"/>
      <c r="DR98" s="80"/>
      <c r="DS98" s="80"/>
      <c r="DT98" s="80"/>
      <c r="DU98" s="80"/>
      <c r="DV98" s="80"/>
      <c r="DW98" s="80"/>
      <c r="DX98" s="80"/>
      <c r="DY98" s="80"/>
      <c r="DZ98" s="80"/>
      <c r="EA98" s="80"/>
      <c r="EB98" s="80"/>
      <c r="EC98" s="80"/>
      <c r="ED98" s="80"/>
      <c r="EE98" s="80"/>
      <c r="EF98" s="80"/>
      <c r="EG98" s="80"/>
      <c r="EH98" s="80"/>
      <c r="EI98" s="80"/>
      <c r="EJ98" s="80"/>
      <c r="EK98" s="80"/>
      <c r="EL98" s="80"/>
      <c r="EM98" s="80"/>
      <c r="EN98" s="80"/>
      <c r="EO98" s="80"/>
      <c r="EP98" s="80"/>
      <c r="EQ98" s="80"/>
      <c r="ER98" s="80"/>
      <c r="ES98" s="80"/>
      <c r="ET98" s="80"/>
      <c r="EU98" s="80"/>
      <c r="EV98" s="80"/>
      <c r="EW98" s="80"/>
      <c r="EX98" s="80"/>
      <c r="EY98" s="80"/>
      <c r="EZ98" s="80"/>
      <c r="FA98" s="80"/>
      <c r="FB98" s="80"/>
      <c r="FC98" s="80"/>
      <c r="FD98" s="80"/>
      <c r="FE98" s="80"/>
      <c r="FF98" s="80"/>
      <c r="FG98" s="80"/>
      <c r="FH98" s="80"/>
      <c r="FI98" s="80"/>
      <c r="FJ98" s="80"/>
    </row>
    <row r="99" spans="1:166" s="2" customFormat="1" ht="34.5" customHeight="1" x14ac:dyDescent="0.25">
      <c r="A99" s="88" t="s">
        <v>370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90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  <c r="EK99" s="77"/>
      <c r="EL99" s="77"/>
      <c r="EM99" s="77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7"/>
      <c r="FE99" s="77"/>
      <c r="FF99" s="77"/>
      <c r="FG99" s="77"/>
      <c r="FH99" s="77"/>
      <c r="FI99" s="77"/>
      <c r="FJ99" s="77"/>
    </row>
    <row r="100" spans="1:166" s="20" customFormat="1" ht="90" x14ac:dyDescent="0.25">
      <c r="A100" s="13" t="s">
        <v>11</v>
      </c>
      <c r="B100" s="14" t="s">
        <v>371</v>
      </c>
      <c r="C100" s="15"/>
      <c r="D100" s="15"/>
      <c r="E100" s="15"/>
      <c r="F100" s="15">
        <v>110</v>
      </c>
      <c r="G100" s="15"/>
      <c r="H100" s="15" t="s">
        <v>243</v>
      </c>
      <c r="I100" s="15" t="s">
        <v>244</v>
      </c>
      <c r="J100" s="15">
        <v>70</v>
      </c>
      <c r="K100" s="16">
        <f>J100/0.93</f>
        <v>75.268817204301072</v>
      </c>
      <c r="L100" s="15">
        <f>SUM(L101:L102)</f>
        <v>12.71</v>
      </c>
      <c r="M100" s="15">
        <f>SUM(M101:M102)</f>
        <v>2.9180000000000001</v>
      </c>
      <c r="N100" s="15">
        <f>SUM(N101:N102)</f>
        <v>0</v>
      </c>
      <c r="O100" s="15">
        <f>SUM(O101:O102)</f>
        <v>15.628</v>
      </c>
      <c r="P100" s="17" t="s">
        <v>103</v>
      </c>
      <c r="Q100" s="15"/>
      <c r="R100" s="15"/>
      <c r="S100" s="15"/>
      <c r="T100" s="15"/>
      <c r="U100" s="15"/>
      <c r="V100" s="83">
        <f>SUM(O100/K100*100)</f>
        <v>20.762914285714288</v>
      </c>
      <c r="W100" s="15">
        <f>SUM(W101)</f>
        <v>5.5419999999999998</v>
      </c>
      <c r="X100" s="102" t="s">
        <v>422</v>
      </c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  <c r="CN100" s="80"/>
      <c r="CO100" s="80"/>
      <c r="CP100" s="80"/>
      <c r="CQ100" s="80"/>
      <c r="CR100" s="80"/>
      <c r="CS100" s="80"/>
      <c r="CT100" s="80"/>
      <c r="CU100" s="80"/>
      <c r="CV100" s="80"/>
      <c r="CW100" s="80"/>
      <c r="CX100" s="80"/>
      <c r="CY100" s="80"/>
      <c r="CZ100" s="80"/>
      <c r="DA100" s="80"/>
      <c r="DB100" s="80"/>
      <c r="DC100" s="80"/>
      <c r="DD100" s="80"/>
      <c r="DE100" s="80"/>
      <c r="DF100" s="80"/>
      <c r="DG100" s="80"/>
      <c r="DH100" s="80"/>
      <c r="DI100" s="80"/>
      <c r="DJ100" s="80"/>
      <c r="DK100" s="80"/>
      <c r="DL100" s="80"/>
      <c r="DM100" s="80"/>
      <c r="DN100" s="80"/>
      <c r="DO100" s="80"/>
      <c r="DP100" s="80"/>
      <c r="DQ100" s="80"/>
      <c r="DR100" s="80"/>
      <c r="DS100" s="80"/>
      <c r="DT100" s="80"/>
      <c r="DU100" s="80"/>
      <c r="DV100" s="80"/>
      <c r="DW100" s="80"/>
      <c r="DX100" s="80"/>
      <c r="DY100" s="80"/>
      <c r="DZ100" s="80"/>
      <c r="EA100" s="80"/>
      <c r="EB100" s="80"/>
      <c r="EC100" s="80"/>
      <c r="ED100" s="80"/>
      <c r="EE100" s="80"/>
      <c r="EF100" s="80"/>
      <c r="EG100" s="80"/>
      <c r="EH100" s="80"/>
      <c r="EI100" s="80"/>
      <c r="EJ100" s="80"/>
      <c r="EK100" s="80"/>
      <c r="EL100" s="80"/>
      <c r="EM100" s="80"/>
      <c r="EN100" s="80"/>
      <c r="EO100" s="80"/>
      <c r="EP100" s="80"/>
      <c r="EQ100" s="80"/>
      <c r="ER100" s="80"/>
      <c r="ES100" s="80"/>
      <c r="ET100" s="80"/>
      <c r="EU100" s="80"/>
      <c r="EV100" s="80"/>
      <c r="EW100" s="80"/>
      <c r="EX100" s="80"/>
      <c r="EY100" s="80"/>
      <c r="EZ100" s="80"/>
      <c r="FA100" s="80"/>
      <c r="FB100" s="80"/>
      <c r="FC100" s="80"/>
      <c r="FD100" s="80"/>
      <c r="FE100" s="80"/>
      <c r="FF100" s="80"/>
      <c r="FG100" s="80"/>
      <c r="FH100" s="80"/>
      <c r="FI100" s="80"/>
      <c r="FJ100" s="80"/>
    </row>
    <row r="101" spans="1:166" s="20" customFormat="1" ht="45" x14ac:dyDescent="0.25">
      <c r="A101" s="13" t="s">
        <v>12</v>
      </c>
      <c r="B101" s="17" t="s">
        <v>142</v>
      </c>
      <c r="C101" s="18">
        <v>6.3</v>
      </c>
      <c r="D101" s="18">
        <v>6.3</v>
      </c>
      <c r="E101" s="18"/>
      <c r="F101" s="18">
        <v>110</v>
      </c>
      <c r="G101" s="68" t="s">
        <v>411</v>
      </c>
      <c r="H101" s="15" t="s">
        <v>144</v>
      </c>
      <c r="I101" s="15">
        <v>48.313000000000002</v>
      </c>
      <c r="J101" s="18">
        <v>81</v>
      </c>
      <c r="K101" s="16">
        <f>J101/0.93</f>
        <v>87.096774193548384</v>
      </c>
      <c r="L101" s="18">
        <v>0.71</v>
      </c>
      <c r="M101" s="18">
        <v>4.8000000000000001E-2</v>
      </c>
      <c r="N101" s="18">
        <v>0</v>
      </c>
      <c r="O101" s="18">
        <f>SUM(L101:N101)</f>
        <v>0.75800000000000001</v>
      </c>
      <c r="P101" s="24" t="s">
        <v>297</v>
      </c>
      <c r="Q101" s="18">
        <f>MIN(C101:E101)</f>
        <v>6.3</v>
      </c>
      <c r="R101" s="18"/>
      <c r="S101" s="18"/>
      <c r="T101" s="18"/>
      <c r="U101" s="25">
        <f>SUM(O101-N101)/Q101*100</f>
        <v>12.031746031746032</v>
      </c>
      <c r="V101" s="25">
        <f>O101/K101*100+V102</f>
        <v>20.626153439153441</v>
      </c>
      <c r="W101" s="18">
        <f>SUM(Q101-(O101-N101))</f>
        <v>5.5419999999999998</v>
      </c>
      <c r="X101" s="19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  <c r="CU101" s="80"/>
      <c r="CV101" s="80"/>
      <c r="CW101" s="80"/>
      <c r="CX101" s="80"/>
      <c r="CY101" s="80"/>
      <c r="CZ101" s="80"/>
      <c r="DA101" s="80"/>
      <c r="DB101" s="80"/>
      <c r="DC101" s="80"/>
      <c r="DD101" s="80"/>
      <c r="DE101" s="80"/>
      <c r="DF101" s="80"/>
      <c r="DG101" s="80"/>
      <c r="DH101" s="80"/>
      <c r="DI101" s="80"/>
      <c r="DJ101" s="80"/>
      <c r="DK101" s="80"/>
      <c r="DL101" s="80"/>
      <c r="DM101" s="80"/>
      <c r="DN101" s="80"/>
      <c r="DO101" s="80"/>
      <c r="DP101" s="80"/>
      <c r="DQ101" s="80"/>
      <c r="DR101" s="80"/>
      <c r="DS101" s="80"/>
      <c r="DT101" s="80"/>
      <c r="DU101" s="80"/>
      <c r="DV101" s="80"/>
      <c r="DW101" s="80"/>
      <c r="DX101" s="80"/>
      <c r="DY101" s="80"/>
      <c r="DZ101" s="80"/>
      <c r="EA101" s="80"/>
      <c r="EB101" s="80"/>
      <c r="EC101" s="80"/>
      <c r="ED101" s="80"/>
      <c r="EE101" s="80"/>
      <c r="EF101" s="80"/>
      <c r="EG101" s="80"/>
      <c r="EH101" s="80"/>
      <c r="EI101" s="80"/>
      <c r="EJ101" s="80"/>
      <c r="EK101" s="80"/>
      <c r="EL101" s="80"/>
      <c r="EM101" s="80"/>
      <c r="EN101" s="80"/>
      <c r="EO101" s="80"/>
      <c r="EP101" s="80"/>
      <c r="EQ101" s="80"/>
      <c r="ER101" s="80"/>
      <c r="ES101" s="80"/>
      <c r="ET101" s="80"/>
      <c r="EU101" s="80"/>
      <c r="EV101" s="80"/>
      <c r="EW101" s="80"/>
      <c r="EX101" s="80"/>
      <c r="EY101" s="80"/>
      <c r="EZ101" s="80"/>
      <c r="FA101" s="80"/>
      <c r="FB101" s="80"/>
      <c r="FC101" s="80"/>
      <c r="FD101" s="80"/>
      <c r="FE101" s="80"/>
      <c r="FF101" s="80"/>
      <c r="FG101" s="80"/>
      <c r="FH101" s="80"/>
      <c r="FI101" s="80"/>
      <c r="FJ101" s="80"/>
    </row>
    <row r="102" spans="1:166" s="20" customFormat="1" ht="45" x14ac:dyDescent="0.25">
      <c r="A102" s="13" t="s">
        <v>13</v>
      </c>
      <c r="B102" s="17" t="s">
        <v>83</v>
      </c>
      <c r="C102" s="18">
        <v>16</v>
      </c>
      <c r="D102" s="18">
        <v>16</v>
      </c>
      <c r="E102" s="18"/>
      <c r="F102" s="15">
        <v>110</v>
      </c>
      <c r="G102" s="68" t="s">
        <v>143</v>
      </c>
      <c r="H102" s="15" t="s">
        <v>138</v>
      </c>
      <c r="I102" s="15" t="s">
        <v>145</v>
      </c>
      <c r="J102" s="15">
        <v>70</v>
      </c>
      <c r="K102" s="16">
        <f>J102/0.93</f>
        <v>75.268817204301072</v>
      </c>
      <c r="L102" s="18">
        <v>12</v>
      </c>
      <c r="M102" s="18">
        <v>2.87</v>
      </c>
      <c r="N102" s="23">
        <v>0</v>
      </c>
      <c r="O102" s="18">
        <f>SUM(L102:N102)</f>
        <v>14.870000000000001</v>
      </c>
      <c r="P102" s="24" t="s">
        <v>372</v>
      </c>
      <c r="Q102" s="18">
        <f>MIN(C102:E102)</f>
        <v>16</v>
      </c>
      <c r="R102" s="18"/>
      <c r="S102" s="18"/>
      <c r="T102" s="18"/>
      <c r="U102" s="25">
        <f>SUM(O102-N102)/Q102*100</f>
        <v>92.9375</v>
      </c>
      <c r="V102" s="25">
        <f>O102/K102*100</f>
        <v>19.755857142857145</v>
      </c>
      <c r="W102" s="18">
        <f>SUM(Q102-(O102-N102))</f>
        <v>1.129999999999999</v>
      </c>
      <c r="X102" s="19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/>
      <c r="CX102" s="80"/>
      <c r="CY102" s="80"/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  <c r="DP102" s="80"/>
      <c r="DQ102" s="80"/>
      <c r="DR102" s="80"/>
      <c r="DS102" s="80"/>
      <c r="DT102" s="80"/>
      <c r="DU102" s="80"/>
      <c r="DV102" s="80"/>
      <c r="DW102" s="80"/>
      <c r="DX102" s="80"/>
      <c r="DY102" s="80"/>
      <c r="DZ102" s="80"/>
      <c r="EA102" s="80"/>
      <c r="EB102" s="80"/>
      <c r="EC102" s="80"/>
      <c r="ED102" s="80"/>
      <c r="EE102" s="80"/>
      <c r="EF102" s="80"/>
      <c r="EG102" s="80"/>
      <c r="EH102" s="80"/>
      <c r="EI102" s="80"/>
      <c r="EJ102" s="80"/>
      <c r="EK102" s="80"/>
      <c r="EL102" s="80"/>
      <c r="EM102" s="80"/>
      <c r="EN102" s="80"/>
      <c r="EO102" s="80"/>
      <c r="EP102" s="80"/>
      <c r="EQ102" s="80"/>
      <c r="ER102" s="80"/>
      <c r="ES102" s="80"/>
      <c r="ET102" s="80"/>
      <c r="EU102" s="80"/>
      <c r="EV102" s="80"/>
      <c r="EW102" s="80"/>
      <c r="EX102" s="80"/>
      <c r="EY102" s="80"/>
      <c r="EZ102" s="80"/>
      <c r="FA102" s="80"/>
      <c r="FB102" s="80"/>
      <c r="FC102" s="80"/>
      <c r="FD102" s="80"/>
      <c r="FE102" s="80"/>
      <c r="FF102" s="80"/>
      <c r="FG102" s="80"/>
      <c r="FH102" s="80"/>
      <c r="FI102" s="80"/>
      <c r="FJ102" s="80"/>
    </row>
    <row r="103" spans="1:166" s="2" customFormat="1" ht="34.5" customHeight="1" x14ac:dyDescent="0.25">
      <c r="A103" s="88" t="s">
        <v>146</v>
      </c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90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7"/>
      <c r="EB103" s="77"/>
      <c r="EC103" s="77"/>
      <c r="ED103" s="77"/>
      <c r="EE103" s="77"/>
      <c r="EF103" s="77"/>
      <c r="EG103" s="77"/>
      <c r="EH103" s="77"/>
      <c r="EI103" s="77"/>
      <c r="EJ103" s="77"/>
      <c r="EK103" s="77"/>
      <c r="EL103" s="77"/>
      <c r="EM103" s="77"/>
      <c r="EN103" s="77"/>
      <c r="EO103" s="77"/>
      <c r="EP103" s="77"/>
      <c r="EQ103" s="77"/>
      <c r="ER103" s="77"/>
      <c r="ES103" s="77"/>
      <c r="ET103" s="77"/>
      <c r="EU103" s="77"/>
      <c r="EV103" s="77"/>
      <c r="EW103" s="77"/>
      <c r="EX103" s="77"/>
      <c r="EY103" s="77"/>
      <c r="EZ103" s="77"/>
      <c r="FA103" s="77"/>
      <c r="FB103" s="77"/>
      <c r="FC103" s="77"/>
      <c r="FD103" s="77"/>
      <c r="FE103" s="77"/>
      <c r="FF103" s="77"/>
      <c r="FG103" s="77"/>
      <c r="FH103" s="77"/>
      <c r="FI103" s="77"/>
      <c r="FJ103" s="77"/>
    </row>
    <row r="104" spans="1:166" s="20" customFormat="1" ht="42.75" x14ac:dyDescent="0.25">
      <c r="A104" s="13" t="s">
        <v>11</v>
      </c>
      <c r="B104" s="14" t="s">
        <v>147</v>
      </c>
      <c r="C104" s="15"/>
      <c r="D104" s="15"/>
      <c r="E104" s="15"/>
      <c r="F104" s="15">
        <v>110</v>
      </c>
      <c r="G104" s="15"/>
      <c r="H104" s="15" t="s">
        <v>245</v>
      </c>
      <c r="I104" s="15" t="s">
        <v>298</v>
      </c>
      <c r="J104" s="15">
        <v>60</v>
      </c>
      <c r="K104" s="16">
        <f>J104/0.93</f>
        <v>64.516129032258064</v>
      </c>
      <c r="L104" s="15">
        <f>SUM(L105:L106)</f>
        <v>12.66</v>
      </c>
      <c r="M104" s="15">
        <f>SUM(M105:M106)</f>
        <v>0.27100000000000002</v>
      </c>
      <c r="N104" s="15">
        <f>SUM(N105:N106)</f>
        <v>0</v>
      </c>
      <c r="O104" s="15">
        <f>SUM(O105:O106)</f>
        <v>12.930999999999999</v>
      </c>
      <c r="P104" s="17" t="s">
        <v>73</v>
      </c>
      <c r="Q104" s="15"/>
      <c r="R104" s="15"/>
      <c r="S104" s="15"/>
      <c r="T104" s="15"/>
      <c r="U104" s="15"/>
      <c r="V104" s="83">
        <f>SUM(O104/K104*100)</f>
        <v>20.043049999999997</v>
      </c>
      <c r="W104" s="15">
        <f>SUM(W105)</f>
        <v>6.1690000000000005</v>
      </c>
      <c r="X104" s="19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  <c r="CU104" s="80"/>
      <c r="CV104" s="80"/>
      <c r="CW104" s="80"/>
      <c r="CX104" s="80"/>
      <c r="CY104" s="80"/>
      <c r="CZ104" s="80"/>
      <c r="DA104" s="80"/>
      <c r="DB104" s="80"/>
      <c r="DC104" s="80"/>
      <c r="DD104" s="80"/>
      <c r="DE104" s="80"/>
      <c r="DF104" s="80"/>
      <c r="DG104" s="80"/>
      <c r="DH104" s="80"/>
      <c r="DI104" s="80"/>
      <c r="DJ104" s="80"/>
      <c r="DK104" s="80"/>
      <c r="DL104" s="80"/>
      <c r="DM104" s="80"/>
      <c r="DN104" s="80"/>
      <c r="DO104" s="80"/>
      <c r="DP104" s="80"/>
      <c r="DQ104" s="80"/>
      <c r="DR104" s="80"/>
      <c r="DS104" s="80"/>
      <c r="DT104" s="80"/>
      <c r="DU104" s="80"/>
      <c r="DV104" s="80"/>
      <c r="DW104" s="80"/>
      <c r="DX104" s="80"/>
      <c r="DY104" s="80"/>
      <c r="DZ104" s="80"/>
      <c r="EA104" s="80"/>
      <c r="EB104" s="80"/>
      <c r="EC104" s="80"/>
      <c r="ED104" s="80"/>
      <c r="EE104" s="80"/>
      <c r="EF104" s="80"/>
      <c r="EG104" s="80"/>
      <c r="EH104" s="80"/>
      <c r="EI104" s="80"/>
      <c r="EJ104" s="80"/>
      <c r="EK104" s="80"/>
      <c r="EL104" s="80"/>
      <c r="EM104" s="80"/>
      <c r="EN104" s="80"/>
      <c r="EO104" s="80"/>
      <c r="EP104" s="80"/>
      <c r="EQ104" s="80"/>
      <c r="ER104" s="80"/>
      <c r="ES104" s="80"/>
      <c r="ET104" s="80"/>
      <c r="EU104" s="80"/>
      <c r="EV104" s="80"/>
      <c r="EW104" s="80"/>
      <c r="EX104" s="80"/>
      <c r="EY104" s="80"/>
      <c r="EZ104" s="80"/>
      <c r="FA104" s="80"/>
      <c r="FB104" s="80"/>
      <c r="FC104" s="80"/>
      <c r="FD104" s="80"/>
      <c r="FE104" s="80"/>
      <c r="FF104" s="80"/>
      <c r="FG104" s="80"/>
      <c r="FH104" s="80"/>
      <c r="FI104" s="80"/>
      <c r="FJ104" s="80"/>
    </row>
    <row r="105" spans="1:166" s="20" customFormat="1" ht="45" x14ac:dyDescent="0.25">
      <c r="A105" s="13" t="s">
        <v>12</v>
      </c>
      <c r="B105" s="17" t="s">
        <v>148</v>
      </c>
      <c r="C105" s="18">
        <v>10</v>
      </c>
      <c r="D105" s="18">
        <v>7.5</v>
      </c>
      <c r="E105" s="18"/>
      <c r="F105" s="18">
        <v>110</v>
      </c>
      <c r="G105" s="68" t="s">
        <v>246</v>
      </c>
      <c r="H105" s="15" t="s">
        <v>239</v>
      </c>
      <c r="I105" s="15" t="s">
        <v>299</v>
      </c>
      <c r="J105" s="18">
        <v>60</v>
      </c>
      <c r="K105" s="16">
        <f>J105/0.93</f>
        <v>64.516129032258064</v>
      </c>
      <c r="L105" s="18">
        <v>1.22</v>
      </c>
      <c r="M105" s="18">
        <v>0.111</v>
      </c>
      <c r="N105" s="18">
        <v>0</v>
      </c>
      <c r="O105" s="18">
        <f>SUM(L105:N105)</f>
        <v>1.331</v>
      </c>
      <c r="P105" s="17" t="s">
        <v>300</v>
      </c>
      <c r="Q105" s="18">
        <f>MIN(C105:E105)</f>
        <v>7.5</v>
      </c>
      <c r="R105" s="18"/>
      <c r="S105" s="18"/>
      <c r="T105" s="18"/>
      <c r="U105" s="25">
        <f>SUM(O105-N105)/Q105*100</f>
        <v>17.746666666666666</v>
      </c>
      <c r="V105" s="25">
        <f>O105/K105*100+V106</f>
        <v>17.47447857142857</v>
      </c>
      <c r="W105" s="18">
        <f>SUM(Q105-(O105-N105))</f>
        <v>6.1690000000000005</v>
      </c>
      <c r="X105" s="19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  <c r="CU105" s="80"/>
      <c r="CV105" s="80"/>
      <c r="CW105" s="80"/>
      <c r="CX105" s="80"/>
      <c r="CY105" s="80"/>
      <c r="CZ105" s="80"/>
      <c r="DA105" s="80"/>
      <c r="DB105" s="80"/>
      <c r="DC105" s="80"/>
      <c r="DD105" s="80"/>
      <c r="DE105" s="80"/>
      <c r="DF105" s="80"/>
      <c r="DG105" s="80"/>
      <c r="DH105" s="80"/>
      <c r="DI105" s="80"/>
      <c r="DJ105" s="80"/>
      <c r="DK105" s="80"/>
      <c r="DL105" s="80"/>
      <c r="DM105" s="80"/>
      <c r="DN105" s="80"/>
      <c r="DO105" s="80"/>
      <c r="DP105" s="80"/>
      <c r="DQ105" s="80"/>
      <c r="DR105" s="80"/>
      <c r="DS105" s="80"/>
      <c r="DT105" s="80"/>
      <c r="DU105" s="80"/>
      <c r="DV105" s="80"/>
      <c r="DW105" s="80"/>
      <c r="DX105" s="80"/>
      <c r="DY105" s="80"/>
      <c r="DZ105" s="80"/>
      <c r="EA105" s="80"/>
      <c r="EB105" s="80"/>
      <c r="EC105" s="80"/>
      <c r="ED105" s="80"/>
      <c r="EE105" s="80"/>
      <c r="EF105" s="80"/>
      <c r="EG105" s="80"/>
      <c r="EH105" s="80"/>
      <c r="EI105" s="80"/>
      <c r="EJ105" s="80"/>
      <c r="EK105" s="80"/>
      <c r="EL105" s="80"/>
      <c r="EM105" s="80"/>
      <c r="EN105" s="80"/>
      <c r="EO105" s="80"/>
      <c r="EP105" s="80"/>
      <c r="EQ105" s="80"/>
      <c r="ER105" s="80"/>
      <c r="ES105" s="80"/>
      <c r="ET105" s="80"/>
      <c r="EU105" s="80"/>
      <c r="EV105" s="80"/>
      <c r="EW105" s="80"/>
      <c r="EX105" s="80"/>
      <c r="EY105" s="80"/>
      <c r="EZ105" s="80"/>
      <c r="FA105" s="80"/>
      <c r="FB105" s="80"/>
      <c r="FC105" s="80"/>
      <c r="FD105" s="80"/>
      <c r="FE105" s="80"/>
      <c r="FF105" s="80"/>
      <c r="FG105" s="80"/>
      <c r="FH105" s="80"/>
      <c r="FI105" s="80"/>
      <c r="FJ105" s="80"/>
    </row>
    <row r="106" spans="1:166" s="20" customFormat="1" ht="45" x14ac:dyDescent="0.25">
      <c r="A106" s="13" t="s">
        <v>13</v>
      </c>
      <c r="B106" s="17" t="s">
        <v>72</v>
      </c>
      <c r="C106" s="18">
        <v>25</v>
      </c>
      <c r="D106" s="18">
        <v>25</v>
      </c>
      <c r="E106" s="18"/>
      <c r="F106" s="15">
        <v>110</v>
      </c>
      <c r="G106" s="68" t="s">
        <v>247</v>
      </c>
      <c r="H106" s="15" t="s">
        <v>103</v>
      </c>
      <c r="I106" s="15">
        <v>48</v>
      </c>
      <c r="J106" s="15">
        <v>70</v>
      </c>
      <c r="K106" s="16">
        <f>J106/0.93</f>
        <v>75.268817204301072</v>
      </c>
      <c r="L106" s="18">
        <v>11.44</v>
      </c>
      <c r="M106" s="18">
        <v>0.16</v>
      </c>
      <c r="N106" s="23">
        <v>0</v>
      </c>
      <c r="O106" s="18">
        <f>SUM(L106:N106)</f>
        <v>11.6</v>
      </c>
      <c r="P106" s="17" t="s">
        <v>301</v>
      </c>
      <c r="Q106" s="18">
        <f>MIN(C106:E106)</f>
        <v>25</v>
      </c>
      <c r="R106" s="18"/>
      <c r="S106" s="18"/>
      <c r="T106" s="18"/>
      <c r="U106" s="25">
        <f>SUM(O106-N106)/Q106*100</f>
        <v>46.4</v>
      </c>
      <c r="V106" s="25">
        <f>O106/K106*100</f>
        <v>15.411428571428571</v>
      </c>
      <c r="W106" s="18">
        <f>SUM(Q106-(O106-N106))</f>
        <v>13.4</v>
      </c>
      <c r="X106" s="19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  <c r="CN106" s="80"/>
      <c r="CO106" s="80"/>
      <c r="CP106" s="80"/>
      <c r="CQ106" s="80"/>
      <c r="CR106" s="80"/>
      <c r="CS106" s="80"/>
      <c r="CT106" s="80"/>
      <c r="CU106" s="80"/>
      <c r="CV106" s="80"/>
      <c r="CW106" s="80"/>
      <c r="CX106" s="80"/>
      <c r="CY106" s="80"/>
      <c r="CZ106" s="80"/>
      <c r="DA106" s="80"/>
      <c r="DB106" s="80"/>
      <c r="DC106" s="80"/>
      <c r="DD106" s="80"/>
      <c r="DE106" s="80"/>
      <c r="DF106" s="80"/>
      <c r="DG106" s="80"/>
      <c r="DH106" s="80"/>
      <c r="DI106" s="80"/>
      <c r="DJ106" s="80"/>
      <c r="DK106" s="80"/>
      <c r="DL106" s="80"/>
      <c r="DM106" s="80"/>
      <c r="DN106" s="80"/>
      <c r="DO106" s="80"/>
      <c r="DP106" s="80"/>
      <c r="DQ106" s="80"/>
      <c r="DR106" s="80"/>
      <c r="DS106" s="80"/>
      <c r="DT106" s="80"/>
      <c r="DU106" s="80"/>
      <c r="DV106" s="80"/>
      <c r="DW106" s="80"/>
      <c r="DX106" s="80"/>
      <c r="DY106" s="80"/>
      <c r="DZ106" s="80"/>
      <c r="EA106" s="80"/>
      <c r="EB106" s="80"/>
      <c r="EC106" s="80"/>
      <c r="ED106" s="80"/>
      <c r="EE106" s="80"/>
      <c r="EF106" s="80"/>
      <c r="EG106" s="80"/>
      <c r="EH106" s="80"/>
      <c r="EI106" s="80"/>
      <c r="EJ106" s="80"/>
      <c r="EK106" s="80"/>
      <c r="EL106" s="80"/>
      <c r="EM106" s="80"/>
      <c r="EN106" s="80"/>
      <c r="EO106" s="80"/>
      <c r="EP106" s="80"/>
      <c r="EQ106" s="80"/>
      <c r="ER106" s="80"/>
      <c r="ES106" s="80"/>
      <c r="ET106" s="80"/>
      <c r="EU106" s="80"/>
      <c r="EV106" s="80"/>
      <c r="EW106" s="80"/>
      <c r="EX106" s="80"/>
      <c r="EY106" s="80"/>
      <c r="EZ106" s="80"/>
      <c r="FA106" s="80"/>
      <c r="FB106" s="80"/>
      <c r="FC106" s="80"/>
      <c r="FD106" s="80"/>
      <c r="FE106" s="80"/>
      <c r="FF106" s="80"/>
      <c r="FG106" s="80"/>
      <c r="FH106" s="80"/>
      <c r="FI106" s="80"/>
      <c r="FJ106" s="80"/>
    </row>
    <row r="107" spans="1:166" s="2" customFormat="1" ht="34.5" customHeight="1" x14ac:dyDescent="0.25">
      <c r="A107" s="88" t="s">
        <v>316</v>
      </c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90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7"/>
      <c r="EB107" s="77"/>
      <c r="EC107" s="77"/>
      <c r="ED107" s="77"/>
      <c r="EE107" s="77"/>
      <c r="EF107" s="77"/>
      <c r="EG107" s="77"/>
      <c r="EH107" s="77"/>
      <c r="EI107" s="77"/>
      <c r="EJ107" s="77"/>
      <c r="EK107" s="77"/>
      <c r="EL107" s="77"/>
      <c r="EM107" s="77"/>
      <c r="EN107" s="77"/>
      <c r="EO107" s="77"/>
      <c r="EP107" s="77"/>
      <c r="EQ107" s="77"/>
      <c r="ER107" s="77"/>
      <c r="ES107" s="77"/>
      <c r="ET107" s="77"/>
      <c r="EU107" s="77"/>
      <c r="EV107" s="77"/>
      <c r="EW107" s="77"/>
      <c r="EX107" s="77"/>
      <c r="EY107" s="77"/>
      <c r="EZ107" s="77"/>
      <c r="FA107" s="77"/>
      <c r="FB107" s="77"/>
      <c r="FC107" s="77"/>
      <c r="FD107" s="77"/>
      <c r="FE107" s="77"/>
      <c r="FF107" s="77"/>
      <c r="FG107" s="77"/>
      <c r="FH107" s="77"/>
      <c r="FI107" s="77"/>
      <c r="FJ107" s="77"/>
    </row>
    <row r="108" spans="1:166" s="20" customFormat="1" ht="114" x14ac:dyDescent="0.25">
      <c r="A108" s="13" t="s">
        <v>11</v>
      </c>
      <c r="B108" s="14" t="s">
        <v>373</v>
      </c>
      <c r="C108" s="15"/>
      <c r="D108" s="15"/>
      <c r="E108" s="15"/>
      <c r="F108" s="15">
        <v>110</v>
      </c>
      <c r="G108" s="15"/>
      <c r="H108" s="15" t="s">
        <v>262</v>
      </c>
      <c r="I108" s="15" t="s">
        <v>302</v>
      </c>
      <c r="J108" s="15">
        <v>332</v>
      </c>
      <c r="K108" s="16">
        <f>J108/0.93</f>
        <v>356.98924731182791</v>
      </c>
      <c r="L108" s="15">
        <f>SUM(L109:L112)</f>
        <v>106.608</v>
      </c>
      <c r="M108" s="15">
        <f>SUM(M109:M112)</f>
        <v>69.007000000000005</v>
      </c>
      <c r="N108" s="15">
        <f>SUM(N109:N112)</f>
        <v>0</v>
      </c>
      <c r="O108" s="15">
        <f>SUM(O109:O112)</f>
        <v>175.61500000000001</v>
      </c>
      <c r="P108" s="17" t="s">
        <v>374</v>
      </c>
      <c r="Q108" s="15"/>
      <c r="R108" s="15"/>
      <c r="S108" s="15"/>
      <c r="T108" s="15"/>
      <c r="U108" s="15"/>
      <c r="V108" s="83">
        <f>SUM(O108/K108*100)</f>
        <v>49.193358433734943</v>
      </c>
      <c r="W108" s="15">
        <f>SUM(W109:W110)</f>
        <v>41.616</v>
      </c>
      <c r="X108" s="19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0"/>
      <c r="CV108" s="80"/>
      <c r="CW108" s="80"/>
      <c r="CX108" s="80"/>
      <c r="CY108" s="80"/>
      <c r="CZ108" s="80"/>
      <c r="DA108" s="80"/>
      <c r="DB108" s="80"/>
      <c r="DC108" s="80"/>
      <c r="DD108" s="80"/>
      <c r="DE108" s="80"/>
      <c r="DF108" s="80"/>
      <c r="DG108" s="80"/>
      <c r="DH108" s="80"/>
      <c r="DI108" s="80"/>
      <c r="DJ108" s="80"/>
      <c r="DK108" s="80"/>
      <c r="DL108" s="80"/>
      <c r="DM108" s="80"/>
      <c r="DN108" s="80"/>
      <c r="DO108" s="80"/>
      <c r="DP108" s="80"/>
      <c r="DQ108" s="80"/>
      <c r="DR108" s="80"/>
      <c r="DS108" s="80"/>
      <c r="DT108" s="80"/>
      <c r="DU108" s="80"/>
      <c r="DV108" s="80"/>
      <c r="DW108" s="80"/>
      <c r="DX108" s="80"/>
      <c r="DY108" s="80"/>
      <c r="DZ108" s="80"/>
      <c r="EA108" s="80"/>
      <c r="EB108" s="80"/>
      <c r="EC108" s="80"/>
      <c r="ED108" s="80"/>
      <c r="EE108" s="80"/>
      <c r="EF108" s="80"/>
      <c r="EG108" s="80"/>
      <c r="EH108" s="80"/>
      <c r="EI108" s="80"/>
      <c r="EJ108" s="80"/>
      <c r="EK108" s="80"/>
      <c r="EL108" s="80"/>
      <c r="EM108" s="80"/>
      <c r="EN108" s="80"/>
      <c r="EO108" s="80"/>
      <c r="EP108" s="80"/>
      <c r="EQ108" s="80"/>
      <c r="ER108" s="80"/>
      <c r="ES108" s="80"/>
      <c r="ET108" s="80"/>
      <c r="EU108" s="80"/>
      <c r="EV108" s="80"/>
      <c r="EW108" s="80"/>
      <c r="EX108" s="80"/>
      <c r="EY108" s="80"/>
      <c r="EZ108" s="80"/>
      <c r="FA108" s="80"/>
      <c r="FB108" s="80"/>
      <c r="FC108" s="80"/>
      <c r="FD108" s="80"/>
      <c r="FE108" s="80"/>
      <c r="FF108" s="80"/>
      <c r="FG108" s="80"/>
      <c r="FH108" s="80"/>
      <c r="FI108" s="80"/>
      <c r="FJ108" s="80"/>
    </row>
    <row r="109" spans="1:166" s="20" customFormat="1" ht="75" x14ac:dyDescent="0.25">
      <c r="A109" s="13" t="s">
        <v>12</v>
      </c>
      <c r="B109" s="17" t="s">
        <v>149</v>
      </c>
      <c r="C109" s="18">
        <v>63</v>
      </c>
      <c r="D109" s="18">
        <v>63</v>
      </c>
      <c r="E109" s="18"/>
      <c r="F109" s="18">
        <v>110</v>
      </c>
      <c r="G109" s="67" t="s">
        <v>153</v>
      </c>
      <c r="H109" s="15" t="s">
        <v>263</v>
      </c>
      <c r="I109" s="15" t="s">
        <v>303</v>
      </c>
      <c r="J109" s="18">
        <v>92</v>
      </c>
      <c r="K109" s="16">
        <f>J109/0.93</f>
        <v>98.924731182795696</v>
      </c>
      <c r="L109" s="18">
        <v>47.96</v>
      </c>
      <c r="M109" s="18">
        <v>3.581</v>
      </c>
      <c r="N109" s="18">
        <v>0</v>
      </c>
      <c r="O109" s="18">
        <f>SUM(L109:N109)</f>
        <v>51.541000000000004</v>
      </c>
      <c r="P109" s="17" t="s">
        <v>304</v>
      </c>
      <c r="Q109" s="18">
        <f>MIN(C109:E109)</f>
        <v>63</v>
      </c>
      <c r="R109" s="18"/>
      <c r="S109" s="18"/>
      <c r="T109" s="18"/>
      <c r="U109" s="25">
        <f>SUM(O109-N109)/Q109*100</f>
        <v>81.811111111111117</v>
      </c>
      <c r="V109" s="25">
        <f>O109/K109*100+V110</f>
        <v>108.534168958544</v>
      </c>
      <c r="W109" s="18">
        <f>SUM(Q109-(O109-N109))</f>
        <v>11.458999999999996</v>
      </c>
      <c r="X109" s="19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  <c r="CT109" s="80"/>
      <c r="CU109" s="80"/>
      <c r="CV109" s="80"/>
      <c r="CW109" s="80"/>
      <c r="CX109" s="80"/>
      <c r="CY109" s="80"/>
      <c r="CZ109" s="80"/>
      <c r="DA109" s="80"/>
      <c r="DB109" s="80"/>
      <c r="DC109" s="80"/>
      <c r="DD109" s="80"/>
      <c r="DE109" s="80"/>
      <c r="DF109" s="80"/>
      <c r="DG109" s="80"/>
      <c r="DH109" s="80"/>
      <c r="DI109" s="80"/>
      <c r="DJ109" s="80"/>
      <c r="DK109" s="80"/>
      <c r="DL109" s="80"/>
      <c r="DM109" s="80"/>
      <c r="DN109" s="80"/>
      <c r="DO109" s="80"/>
      <c r="DP109" s="80"/>
      <c r="DQ109" s="80"/>
      <c r="DR109" s="80"/>
      <c r="DS109" s="80"/>
      <c r="DT109" s="80"/>
      <c r="DU109" s="80"/>
      <c r="DV109" s="80"/>
      <c r="DW109" s="80"/>
      <c r="DX109" s="80"/>
      <c r="DY109" s="80"/>
      <c r="DZ109" s="80"/>
      <c r="EA109" s="80"/>
      <c r="EB109" s="80"/>
      <c r="EC109" s="80"/>
      <c r="ED109" s="80"/>
      <c r="EE109" s="80"/>
      <c r="EF109" s="80"/>
      <c r="EG109" s="80"/>
      <c r="EH109" s="80"/>
      <c r="EI109" s="80"/>
      <c r="EJ109" s="80"/>
      <c r="EK109" s="80"/>
      <c r="EL109" s="80"/>
      <c r="EM109" s="80"/>
      <c r="EN109" s="80"/>
      <c r="EO109" s="80"/>
      <c r="EP109" s="80"/>
      <c r="EQ109" s="80"/>
      <c r="ER109" s="80"/>
      <c r="ES109" s="80"/>
      <c r="ET109" s="80"/>
      <c r="EU109" s="80"/>
      <c r="EV109" s="80"/>
      <c r="EW109" s="80"/>
      <c r="EX109" s="80"/>
      <c r="EY109" s="80"/>
      <c r="EZ109" s="80"/>
      <c r="FA109" s="80"/>
      <c r="FB109" s="80"/>
      <c r="FC109" s="80"/>
      <c r="FD109" s="80"/>
      <c r="FE109" s="80"/>
      <c r="FF109" s="80"/>
      <c r="FG109" s="80"/>
      <c r="FH109" s="80"/>
      <c r="FI109" s="80"/>
      <c r="FJ109" s="80"/>
    </row>
    <row r="110" spans="1:166" s="20" customFormat="1" ht="30" x14ac:dyDescent="0.25">
      <c r="A110" s="13" t="s">
        <v>13</v>
      </c>
      <c r="B110" s="17" t="s">
        <v>150</v>
      </c>
      <c r="C110" s="18">
        <v>40</v>
      </c>
      <c r="D110" s="18">
        <v>40</v>
      </c>
      <c r="E110" s="18"/>
      <c r="F110" s="18">
        <v>110</v>
      </c>
      <c r="G110" s="68" t="s">
        <v>154</v>
      </c>
      <c r="H110" s="15" t="s">
        <v>264</v>
      </c>
      <c r="I110" s="15" t="s">
        <v>157</v>
      </c>
      <c r="J110" s="18">
        <v>60</v>
      </c>
      <c r="K110" s="16">
        <f>J110/0.93</f>
        <v>64.516129032258064</v>
      </c>
      <c r="L110" s="18">
        <v>7.86</v>
      </c>
      <c r="M110" s="18">
        <v>1.9830000000000001</v>
      </c>
      <c r="N110" s="18">
        <v>0</v>
      </c>
      <c r="O110" s="18">
        <f>SUM(L110:N110)</f>
        <v>9.843</v>
      </c>
      <c r="P110" s="17" t="s">
        <v>305</v>
      </c>
      <c r="Q110" s="18">
        <f>MIN(C110:E110)</f>
        <v>40</v>
      </c>
      <c r="R110" s="18"/>
      <c r="S110" s="18"/>
      <c r="T110" s="18"/>
      <c r="U110" s="25">
        <f>SUM(O110-N110)/Q110*100</f>
        <v>24.607499999999998</v>
      </c>
      <c r="V110" s="25">
        <f>O110/K110*100+V111</f>
        <v>56.432940697674425</v>
      </c>
      <c r="W110" s="18">
        <f>SUM(Q110-(O110-N110))</f>
        <v>30.157</v>
      </c>
      <c r="X110" s="19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/>
      <c r="CW110" s="80"/>
      <c r="CX110" s="80"/>
      <c r="CY110" s="80"/>
      <c r="CZ110" s="80"/>
      <c r="DA110" s="80"/>
      <c r="DB110" s="80"/>
      <c r="DC110" s="80"/>
      <c r="DD110" s="80"/>
      <c r="DE110" s="80"/>
      <c r="DF110" s="80"/>
      <c r="DG110" s="80"/>
      <c r="DH110" s="80"/>
      <c r="DI110" s="80"/>
      <c r="DJ110" s="80"/>
      <c r="DK110" s="80"/>
      <c r="DL110" s="80"/>
      <c r="DM110" s="80"/>
      <c r="DN110" s="80"/>
      <c r="DO110" s="80"/>
      <c r="DP110" s="80"/>
      <c r="DQ110" s="80"/>
      <c r="DR110" s="80"/>
      <c r="DS110" s="80"/>
      <c r="DT110" s="80"/>
      <c r="DU110" s="80"/>
      <c r="DV110" s="80"/>
      <c r="DW110" s="80"/>
      <c r="DX110" s="80"/>
      <c r="DY110" s="80"/>
      <c r="DZ110" s="80"/>
      <c r="EA110" s="80"/>
      <c r="EB110" s="80"/>
      <c r="EC110" s="80"/>
      <c r="ED110" s="80"/>
      <c r="EE110" s="80"/>
      <c r="EF110" s="80"/>
      <c r="EG110" s="80"/>
      <c r="EH110" s="80"/>
      <c r="EI110" s="80"/>
      <c r="EJ110" s="80"/>
      <c r="EK110" s="80"/>
      <c r="EL110" s="80"/>
      <c r="EM110" s="80"/>
      <c r="EN110" s="80"/>
      <c r="EO110" s="80"/>
      <c r="EP110" s="80"/>
      <c r="EQ110" s="80"/>
      <c r="ER110" s="80"/>
      <c r="ES110" s="80"/>
      <c r="ET110" s="80"/>
      <c r="EU110" s="80"/>
      <c r="EV110" s="80"/>
      <c r="EW110" s="80"/>
      <c r="EX110" s="80"/>
      <c r="EY110" s="80"/>
      <c r="EZ110" s="80"/>
      <c r="FA110" s="80"/>
      <c r="FB110" s="80"/>
      <c r="FC110" s="80"/>
      <c r="FD110" s="80"/>
      <c r="FE110" s="80"/>
      <c r="FF110" s="80"/>
      <c r="FG110" s="80"/>
      <c r="FH110" s="80"/>
      <c r="FI110" s="80"/>
      <c r="FJ110" s="80"/>
    </row>
    <row r="111" spans="1:166" s="37" customFormat="1" ht="45" x14ac:dyDescent="0.25">
      <c r="A111" s="30" t="s">
        <v>14</v>
      </c>
      <c r="B111" s="34" t="s">
        <v>151</v>
      </c>
      <c r="C111" s="35">
        <v>40</v>
      </c>
      <c r="D111" s="35">
        <v>40</v>
      </c>
      <c r="E111" s="35"/>
      <c r="F111" s="32">
        <v>110</v>
      </c>
      <c r="G111" s="69" t="s">
        <v>155</v>
      </c>
      <c r="H111" s="32" t="s">
        <v>265</v>
      </c>
      <c r="I111" s="32">
        <v>0.55600000000000005</v>
      </c>
      <c r="J111" s="35">
        <v>258</v>
      </c>
      <c r="K111" s="33">
        <f>J111/0.93</f>
        <v>277.41935483870964</v>
      </c>
      <c r="L111" s="46">
        <v>27.510999999999999</v>
      </c>
      <c r="M111" s="46">
        <v>24.888000000000002</v>
      </c>
      <c r="N111" s="40">
        <v>0</v>
      </c>
      <c r="O111" s="35">
        <f>SUM(L111:N111)</f>
        <v>52.399000000000001</v>
      </c>
      <c r="P111" s="34" t="s">
        <v>248</v>
      </c>
      <c r="Q111" s="35">
        <f>MIN(C111:E111)</f>
        <v>40</v>
      </c>
      <c r="R111" s="35"/>
      <c r="S111" s="35"/>
      <c r="T111" s="35"/>
      <c r="U111" s="39">
        <f>SUM(O111-N111)/Q111*100</f>
        <v>130.9975</v>
      </c>
      <c r="V111" s="39">
        <f>O111/K111*100+V112</f>
        <v>41.176290697674425</v>
      </c>
      <c r="W111" s="35">
        <f>SUM(Q111-(O111-N111))</f>
        <v>-12.399000000000001</v>
      </c>
      <c r="X111" s="36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  <c r="CU111" s="80"/>
      <c r="CV111" s="80"/>
      <c r="CW111" s="80"/>
      <c r="CX111" s="80"/>
      <c r="CY111" s="80"/>
      <c r="CZ111" s="80"/>
      <c r="DA111" s="80"/>
      <c r="DB111" s="80"/>
      <c r="DC111" s="80"/>
      <c r="DD111" s="80"/>
      <c r="DE111" s="80"/>
      <c r="DF111" s="80"/>
      <c r="DG111" s="80"/>
      <c r="DH111" s="80"/>
      <c r="DI111" s="80"/>
      <c r="DJ111" s="80"/>
      <c r="DK111" s="80"/>
      <c r="DL111" s="80"/>
      <c r="DM111" s="80"/>
      <c r="DN111" s="80"/>
      <c r="DO111" s="80"/>
      <c r="DP111" s="80"/>
      <c r="DQ111" s="80"/>
      <c r="DR111" s="80"/>
      <c r="DS111" s="80"/>
      <c r="DT111" s="80"/>
      <c r="DU111" s="80"/>
      <c r="DV111" s="80"/>
      <c r="DW111" s="80"/>
      <c r="DX111" s="80"/>
      <c r="DY111" s="80"/>
      <c r="DZ111" s="80"/>
      <c r="EA111" s="80"/>
      <c r="EB111" s="80"/>
      <c r="EC111" s="80"/>
      <c r="ED111" s="80"/>
      <c r="EE111" s="80"/>
      <c r="EF111" s="80"/>
      <c r="EG111" s="80"/>
      <c r="EH111" s="80"/>
      <c r="EI111" s="80"/>
      <c r="EJ111" s="80"/>
      <c r="EK111" s="80"/>
      <c r="EL111" s="80"/>
      <c r="EM111" s="80"/>
      <c r="EN111" s="80"/>
      <c r="EO111" s="80"/>
      <c r="EP111" s="80"/>
      <c r="EQ111" s="80"/>
      <c r="ER111" s="80"/>
      <c r="ES111" s="80"/>
      <c r="ET111" s="80"/>
      <c r="EU111" s="80"/>
      <c r="EV111" s="80"/>
      <c r="EW111" s="80"/>
      <c r="EX111" s="80"/>
      <c r="EY111" s="80"/>
      <c r="EZ111" s="80"/>
      <c r="FA111" s="80"/>
      <c r="FB111" s="80"/>
      <c r="FC111" s="80"/>
      <c r="FD111" s="80"/>
      <c r="FE111" s="80"/>
      <c r="FF111" s="80"/>
      <c r="FG111" s="80"/>
      <c r="FH111" s="80"/>
      <c r="FI111" s="80"/>
      <c r="FJ111" s="80"/>
    </row>
    <row r="112" spans="1:166" s="37" customFormat="1" ht="45" x14ac:dyDescent="0.25">
      <c r="A112" s="30" t="s">
        <v>33</v>
      </c>
      <c r="B112" s="34" t="s">
        <v>152</v>
      </c>
      <c r="C112" s="35">
        <v>40</v>
      </c>
      <c r="D112" s="35">
        <v>63</v>
      </c>
      <c r="E112" s="35"/>
      <c r="F112" s="35">
        <v>110</v>
      </c>
      <c r="G112" s="69" t="s">
        <v>156</v>
      </c>
      <c r="H112" s="32" t="s">
        <v>265</v>
      </c>
      <c r="I112" s="32">
        <v>0.91600000000000004</v>
      </c>
      <c r="J112" s="35">
        <v>258</v>
      </c>
      <c r="K112" s="33">
        <f>J112/0.93</f>
        <v>277.41935483870964</v>
      </c>
      <c r="L112" s="35">
        <v>23.277000000000001</v>
      </c>
      <c r="M112" s="35">
        <v>38.555</v>
      </c>
      <c r="N112" s="40">
        <v>0</v>
      </c>
      <c r="O112" s="35">
        <f>SUM(L112:N112)</f>
        <v>61.832000000000001</v>
      </c>
      <c r="P112" s="34" t="s">
        <v>248</v>
      </c>
      <c r="Q112" s="35">
        <f>MIN(C112:E112)</f>
        <v>40</v>
      </c>
      <c r="R112" s="35"/>
      <c r="S112" s="35"/>
      <c r="T112" s="35"/>
      <c r="U112" s="39">
        <f>SUM(O112-N112)/Q112*100</f>
        <v>154.58000000000001</v>
      </c>
      <c r="V112" s="39">
        <f>O112/K112*100</f>
        <v>22.288279069767444</v>
      </c>
      <c r="W112" s="35">
        <f>SUM(Q112-(O112-N112))</f>
        <v>-21.832000000000001</v>
      </c>
      <c r="X112" s="36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80"/>
      <c r="DJ112" s="80"/>
      <c r="DK112" s="80"/>
      <c r="DL112" s="80"/>
      <c r="DM112" s="80"/>
      <c r="DN112" s="80"/>
      <c r="DO112" s="80"/>
      <c r="DP112" s="80"/>
      <c r="DQ112" s="80"/>
      <c r="DR112" s="80"/>
      <c r="DS112" s="80"/>
      <c r="DT112" s="80"/>
      <c r="DU112" s="80"/>
      <c r="DV112" s="80"/>
      <c r="DW112" s="80"/>
      <c r="DX112" s="80"/>
      <c r="DY112" s="80"/>
      <c r="DZ112" s="80"/>
      <c r="EA112" s="80"/>
      <c r="EB112" s="80"/>
      <c r="EC112" s="80"/>
      <c r="ED112" s="80"/>
      <c r="EE112" s="80"/>
      <c r="EF112" s="80"/>
      <c r="EG112" s="80"/>
      <c r="EH112" s="80"/>
      <c r="EI112" s="80"/>
      <c r="EJ112" s="80"/>
      <c r="EK112" s="80"/>
      <c r="EL112" s="80"/>
      <c r="EM112" s="80"/>
      <c r="EN112" s="80"/>
      <c r="EO112" s="80"/>
      <c r="EP112" s="80"/>
      <c r="EQ112" s="80"/>
      <c r="ER112" s="80"/>
      <c r="ES112" s="80"/>
      <c r="ET112" s="80"/>
      <c r="EU112" s="80"/>
      <c r="EV112" s="80"/>
      <c r="EW112" s="80"/>
      <c r="EX112" s="80"/>
      <c r="EY112" s="80"/>
      <c r="EZ112" s="80"/>
      <c r="FA112" s="80"/>
      <c r="FB112" s="80"/>
      <c r="FC112" s="80"/>
      <c r="FD112" s="80"/>
      <c r="FE112" s="80"/>
      <c r="FF112" s="80"/>
      <c r="FG112" s="80"/>
      <c r="FH112" s="80"/>
      <c r="FI112" s="80"/>
      <c r="FJ112" s="80"/>
    </row>
    <row r="113" spans="1:166" s="2" customFormat="1" ht="34.5" customHeight="1" x14ac:dyDescent="0.25">
      <c r="A113" s="88" t="s">
        <v>375</v>
      </c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90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  <c r="DH113" s="77"/>
      <c r="DI113" s="77"/>
      <c r="DJ113" s="77"/>
      <c r="DK113" s="77"/>
      <c r="DL113" s="77"/>
      <c r="DM113" s="77"/>
      <c r="DN113" s="77"/>
      <c r="DO113" s="77"/>
      <c r="DP113" s="77"/>
      <c r="DQ113" s="77"/>
      <c r="DR113" s="77"/>
      <c r="DS113" s="77"/>
      <c r="DT113" s="77"/>
      <c r="DU113" s="77"/>
      <c r="DV113" s="77"/>
      <c r="DW113" s="77"/>
      <c r="DX113" s="77"/>
      <c r="DY113" s="77"/>
      <c r="DZ113" s="77"/>
      <c r="EA113" s="77"/>
      <c r="EB113" s="77"/>
      <c r="EC113" s="77"/>
      <c r="ED113" s="77"/>
      <c r="EE113" s="77"/>
      <c r="EF113" s="77"/>
      <c r="EG113" s="77"/>
      <c r="EH113" s="77"/>
      <c r="EI113" s="77"/>
      <c r="EJ113" s="77"/>
      <c r="EK113" s="77"/>
      <c r="EL113" s="77"/>
      <c r="EM113" s="77"/>
      <c r="EN113" s="77"/>
      <c r="EO113" s="77"/>
      <c r="EP113" s="77"/>
      <c r="EQ113" s="77"/>
      <c r="ER113" s="77"/>
      <c r="ES113" s="77"/>
      <c r="ET113" s="77"/>
      <c r="EU113" s="77"/>
      <c r="EV113" s="77"/>
      <c r="EW113" s="77"/>
      <c r="EX113" s="77"/>
      <c r="EY113" s="77"/>
      <c r="EZ113" s="77"/>
      <c r="FA113" s="77"/>
      <c r="FB113" s="77"/>
      <c r="FC113" s="77"/>
      <c r="FD113" s="77"/>
      <c r="FE113" s="77"/>
      <c r="FF113" s="77"/>
      <c r="FG113" s="77"/>
      <c r="FH113" s="77"/>
      <c r="FI113" s="77"/>
      <c r="FJ113" s="77"/>
    </row>
    <row r="114" spans="1:166" s="20" customFormat="1" ht="114" x14ac:dyDescent="0.25">
      <c r="A114" s="13" t="s">
        <v>11</v>
      </c>
      <c r="B114" s="14" t="s">
        <v>376</v>
      </c>
      <c r="C114" s="15"/>
      <c r="D114" s="15"/>
      <c r="E114" s="15"/>
      <c r="F114" s="15">
        <v>110</v>
      </c>
      <c r="G114" s="15"/>
      <c r="H114" s="22" t="s">
        <v>259</v>
      </c>
      <c r="I114" s="15" t="s">
        <v>249</v>
      </c>
      <c r="J114" s="15">
        <v>70</v>
      </c>
      <c r="K114" s="16">
        <f>J114/0.93</f>
        <v>75.268817204301072</v>
      </c>
      <c r="L114" s="15">
        <f>SUM(L115:L117)</f>
        <v>19.049999999999997</v>
      </c>
      <c r="M114" s="15">
        <f>SUM(M115:M117)</f>
        <v>19.28</v>
      </c>
      <c r="N114" s="15">
        <f>SUM(N115:N117)</f>
        <v>22.222000000000001</v>
      </c>
      <c r="O114" s="15">
        <f>SUM(O115:O117)</f>
        <v>60.552</v>
      </c>
      <c r="P114" s="17" t="s">
        <v>41</v>
      </c>
      <c r="Q114" s="15"/>
      <c r="R114" s="15"/>
      <c r="S114" s="15"/>
      <c r="T114" s="15"/>
      <c r="U114" s="15"/>
      <c r="V114" s="83">
        <f>SUM(O114/K114*100)</f>
        <v>80.447657142857139</v>
      </c>
      <c r="W114" s="15">
        <f>SUM(W115:W117)</f>
        <v>23.97</v>
      </c>
      <c r="X114" s="19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0"/>
      <c r="DJ114" s="80"/>
      <c r="DK114" s="80"/>
      <c r="DL114" s="80"/>
      <c r="DM114" s="80"/>
      <c r="DN114" s="80"/>
      <c r="DO114" s="80"/>
      <c r="DP114" s="80"/>
      <c r="DQ114" s="80"/>
      <c r="DR114" s="80"/>
      <c r="DS114" s="80"/>
      <c r="DT114" s="80"/>
      <c r="DU114" s="80"/>
      <c r="DV114" s="80"/>
      <c r="DW114" s="80"/>
      <c r="DX114" s="80"/>
      <c r="DY114" s="80"/>
      <c r="DZ114" s="80"/>
      <c r="EA114" s="80"/>
      <c r="EB114" s="80"/>
      <c r="EC114" s="80"/>
      <c r="ED114" s="80"/>
      <c r="EE114" s="80"/>
      <c r="EF114" s="80"/>
      <c r="EG114" s="80"/>
      <c r="EH114" s="80"/>
      <c r="EI114" s="80"/>
      <c r="EJ114" s="80"/>
      <c r="EK114" s="80"/>
      <c r="EL114" s="80"/>
      <c r="EM114" s="80"/>
      <c r="EN114" s="80"/>
      <c r="EO114" s="80"/>
      <c r="EP114" s="80"/>
      <c r="EQ114" s="80"/>
      <c r="ER114" s="80"/>
      <c r="ES114" s="80"/>
      <c r="ET114" s="80"/>
      <c r="EU114" s="80"/>
      <c r="EV114" s="80"/>
      <c r="EW114" s="80"/>
      <c r="EX114" s="80"/>
      <c r="EY114" s="80"/>
      <c r="EZ114" s="80"/>
      <c r="FA114" s="80"/>
      <c r="FB114" s="80"/>
      <c r="FC114" s="80"/>
      <c r="FD114" s="80"/>
      <c r="FE114" s="80"/>
      <c r="FF114" s="80"/>
      <c r="FG114" s="80"/>
      <c r="FH114" s="80"/>
      <c r="FI114" s="80"/>
      <c r="FJ114" s="80"/>
    </row>
    <row r="115" spans="1:166" s="20" customFormat="1" ht="45" x14ac:dyDescent="0.25">
      <c r="A115" s="13" t="s">
        <v>12</v>
      </c>
      <c r="B115" s="17" t="s">
        <v>159</v>
      </c>
      <c r="C115" s="18">
        <v>40</v>
      </c>
      <c r="D115" s="18">
        <v>40</v>
      </c>
      <c r="E115" s="18"/>
      <c r="F115" s="15">
        <v>110</v>
      </c>
      <c r="G115" s="29" t="s">
        <v>162</v>
      </c>
      <c r="H115" s="22" t="s">
        <v>260</v>
      </c>
      <c r="I115" s="15" t="s">
        <v>166</v>
      </c>
      <c r="J115" s="15">
        <v>70</v>
      </c>
      <c r="K115" s="16">
        <f>J115/0.93</f>
        <v>75.268817204301072</v>
      </c>
      <c r="L115" s="18">
        <v>15.888</v>
      </c>
      <c r="M115" s="18">
        <v>0</v>
      </c>
      <c r="N115" s="23">
        <v>22.222000000000001</v>
      </c>
      <c r="O115" s="18">
        <f>SUM(L115:N115)</f>
        <v>38.11</v>
      </c>
      <c r="P115" s="17" t="s">
        <v>41</v>
      </c>
      <c r="Q115" s="18">
        <f>MIN(C115:E115)</f>
        <v>40</v>
      </c>
      <c r="R115" s="18"/>
      <c r="S115" s="18"/>
      <c r="T115" s="18"/>
      <c r="U115" s="25">
        <f>SUM(O115-N115)/Q115*100</f>
        <v>39.719999999999992</v>
      </c>
      <c r="V115" s="25">
        <f>O115/K115*100+V116</f>
        <v>91.92230714285715</v>
      </c>
      <c r="W115" s="18">
        <f>SUM(Q115-(O115-N115))</f>
        <v>24.112000000000002</v>
      </c>
      <c r="X115" s="19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  <c r="CT115" s="80"/>
      <c r="CU115" s="80"/>
      <c r="CV115" s="80"/>
      <c r="CW115" s="80"/>
      <c r="CX115" s="80"/>
      <c r="CY115" s="80"/>
      <c r="CZ115" s="80"/>
      <c r="DA115" s="80"/>
      <c r="DB115" s="80"/>
      <c r="DC115" s="80"/>
      <c r="DD115" s="80"/>
      <c r="DE115" s="80"/>
      <c r="DF115" s="80"/>
      <c r="DG115" s="80"/>
      <c r="DH115" s="80"/>
      <c r="DI115" s="80"/>
      <c r="DJ115" s="80"/>
      <c r="DK115" s="80"/>
      <c r="DL115" s="80"/>
      <c r="DM115" s="80"/>
      <c r="DN115" s="80"/>
      <c r="DO115" s="80"/>
      <c r="DP115" s="80"/>
      <c r="DQ115" s="80"/>
      <c r="DR115" s="80"/>
      <c r="DS115" s="80"/>
      <c r="DT115" s="80"/>
      <c r="DU115" s="80"/>
      <c r="DV115" s="80"/>
      <c r="DW115" s="80"/>
      <c r="DX115" s="80"/>
      <c r="DY115" s="80"/>
      <c r="DZ115" s="80"/>
      <c r="EA115" s="80"/>
      <c r="EB115" s="80"/>
      <c r="EC115" s="80"/>
      <c r="ED115" s="80"/>
      <c r="EE115" s="80"/>
      <c r="EF115" s="80"/>
      <c r="EG115" s="80"/>
      <c r="EH115" s="80"/>
      <c r="EI115" s="80"/>
      <c r="EJ115" s="80"/>
      <c r="EK115" s="80"/>
      <c r="EL115" s="80"/>
      <c r="EM115" s="80"/>
      <c r="EN115" s="80"/>
      <c r="EO115" s="80"/>
      <c r="EP115" s="80"/>
      <c r="EQ115" s="80"/>
      <c r="ER115" s="80"/>
      <c r="ES115" s="80"/>
      <c r="ET115" s="80"/>
      <c r="EU115" s="80"/>
      <c r="EV115" s="80"/>
      <c r="EW115" s="80"/>
      <c r="EX115" s="80"/>
      <c r="EY115" s="80"/>
      <c r="EZ115" s="80"/>
      <c r="FA115" s="80"/>
      <c r="FB115" s="80"/>
      <c r="FC115" s="80"/>
      <c r="FD115" s="80"/>
      <c r="FE115" s="80"/>
      <c r="FF115" s="80"/>
      <c r="FG115" s="80"/>
      <c r="FH115" s="80"/>
      <c r="FI115" s="80"/>
      <c r="FJ115" s="80"/>
    </row>
    <row r="116" spans="1:166" s="20" customFormat="1" ht="30" x14ac:dyDescent="0.25">
      <c r="A116" s="13" t="s">
        <v>13</v>
      </c>
      <c r="B116" s="17" t="s">
        <v>158</v>
      </c>
      <c r="C116" s="18">
        <v>16</v>
      </c>
      <c r="D116" s="18">
        <v>16</v>
      </c>
      <c r="E116" s="18"/>
      <c r="F116" s="18">
        <v>110</v>
      </c>
      <c r="G116" s="17" t="s">
        <v>161</v>
      </c>
      <c r="H116" s="15" t="s">
        <v>205</v>
      </c>
      <c r="I116" s="15">
        <v>7.0000000000000007E-2</v>
      </c>
      <c r="J116" s="18">
        <v>48</v>
      </c>
      <c r="K116" s="16">
        <f>J116/0.93</f>
        <v>51.612903225806448</v>
      </c>
      <c r="L116" s="18">
        <v>2.6219999999999999</v>
      </c>
      <c r="M116" s="18">
        <v>16.222000000000001</v>
      </c>
      <c r="N116" s="18">
        <v>0</v>
      </c>
      <c r="O116" s="18">
        <f>SUM(L116:N116)</f>
        <v>18.844000000000001</v>
      </c>
      <c r="P116" s="17" t="s">
        <v>40</v>
      </c>
      <c r="Q116" s="18">
        <f>MIN(C116:E116)</f>
        <v>16</v>
      </c>
      <c r="R116" s="18"/>
      <c r="S116" s="18"/>
      <c r="T116" s="18"/>
      <c r="U116" s="25">
        <f>SUM(O116-N116)/Q116*100</f>
        <v>117.77500000000001</v>
      </c>
      <c r="V116" s="25">
        <f>O116/K116*100+V117</f>
        <v>41.290450000000007</v>
      </c>
      <c r="W116" s="18">
        <f>SUM(Q116-(O116-N116))</f>
        <v>-2.8440000000000012</v>
      </c>
      <c r="X116" s="19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  <c r="CU116" s="80"/>
      <c r="CV116" s="80"/>
      <c r="CW116" s="80"/>
      <c r="CX116" s="80"/>
      <c r="CY116" s="80"/>
      <c r="CZ116" s="80"/>
      <c r="DA116" s="80"/>
      <c r="DB116" s="80"/>
      <c r="DC116" s="80"/>
      <c r="DD116" s="80"/>
      <c r="DE116" s="80"/>
      <c r="DF116" s="80"/>
      <c r="DG116" s="80"/>
      <c r="DH116" s="80"/>
      <c r="DI116" s="80"/>
      <c r="DJ116" s="80"/>
      <c r="DK116" s="80"/>
      <c r="DL116" s="80"/>
      <c r="DM116" s="80"/>
      <c r="DN116" s="80"/>
      <c r="DO116" s="80"/>
      <c r="DP116" s="80"/>
      <c r="DQ116" s="80"/>
      <c r="DR116" s="80"/>
      <c r="DS116" s="80"/>
      <c r="DT116" s="80"/>
      <c r="DU116" s="80"/>
      <c r="DV116" s="80"/>
      <c r="DW116" s="80"/>
      <c r="DX116" s="80"/>
      <c r="DY116" s="80"/>
      <c r="DZ116" s="80"/>
      <c r="EA116" s="80"/>
      <c r="EB116" s="80"/>
      <c r="EC116" s="80"/>
      <c r="ED116" s="80"/>
      <c r="EE116" s="80"/>
      <c r="EF116" s="80"/>
      <c r="EG116" s="80"/>
      <c r="EH116" s="80"/>
      <c r="EI116" s="80"/>
      <c r="EJ116" s="80"/>
      <c r="EK116" s="80"/>
      <c r="EL116" s="80"/>
      <c r="EM116" s="80"/>
      <c r="EN116" s="80"/>
      <c r="EO116" s="80"/>
      <c r="EP116" s="80"/>
      <c r="EQ116" s="80"/>
      <c r="ER116" s="80"/>
      <c r="ES116" s="80"/>
      <c r="ET116" s="80"/>
      <c r="EU116" s="80"/>
      <c r="EV116" s="80"/>
      <c r="EW116" s="80"/>
      <c r="EX116" s="80"/>
      <c r="EY116" s="80"/>
      <c r="EZ116" s="80"/>
      <c r="FA116" s="80"/>
      <c r="FB116" s="80"/>
      <c r="FC116" s="80"/>
      <c r="FD116" s="80"/>
      <c r="FE116" s="80"/>
      <c r="FF116" s="80"/>
      <c r="FG116" s="80"/>
      <c r="FH116" s="80"/>
      <c r="FI116" s="80"/>
      <c r="FJ116" s="80"/>
    </row>
    <row r="117" spans="1:166" s="20" customFormat="1" ht="45" x14ac:dyDescent="0.25">
      <c r="A117" s="13" t="s">
        <v>14</v>
      </c>
      <c r="B117" s="17" t="s">
        <v>160</v>
      </c>
      <c r="C117" s="18">
        <v>6.3</v>
      </c>
      <c r="D117" s="18">
        <v>6.3</v>
      </c>
      <c r="E117" s="18"/>
      <c r="F117" s="18">
        <v>110</v>
      </c>
      <c r="G117" s="29" t="s">
        <v>163</v>
      </c>
      <c r="H117" s="22" t="s">
        <v>261</v>
      </c>
      <c r="I117" s="15" t="s">
        <v>165</v>
      </c>
      <c r="J117" s="18">
        <v>70</v>
      </c>
      <c r="K117" s="16">
        <f>J117/0.93</f>
        <v>75.268817204301072</v>
      </c>
      <c r="L117" s="56">
        <v>0.54</v>
      </c>
      <c r="M117" s="56">
        <v>3.0579999999999998</v>
      </c>
      <c r="N117" s="23">
        <v>0</v>
      </c>
      <c r="O117" s="18">
        <f>SUM(L117:N117)</f>
        <v>3.5979999999999999</v>
      </c>
      <c r="P117" s="24" t="s">
        <v>306</v>
      </c>
      <c r="Q117" s="18">
        <f>MIN(C117:E117)</f>
        <v>6.3</v>
      </c>
      <c r="R117" s="18"/>
      <c r="S117" s="18"/>
      <c r="T117" s="18"/>
      <c r="U117" s="25">
        <f>SUM(O117-N117)/Q117*100</f>
        <v>57.111111111111114</v>
      </c>
      <c r="V117" s="25">
        <f>O117/K117*100</f>
        <v>4.7801999999999998</v>
      </c>
      <c r="W117" s="18">
        <f>SUM(Q117-(O117-N117))</f>
        <v>2.702</v>
      </c>
      <c r="X117" s="19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/>
      <c r="CW117" s="80"/>
      <c r="CX117" s="80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0"/>
      <c r="DJ117" s="80"/>
      <c r="DK117" s="80"/>
      <c r="DL117" s="80"/>
      <c r="DM117" s="80"/>
      <c r="DN117" s="80"/>
      <c r="DO117" s="80"/>
      <c r="DP117" s="80"/>
      <c r="DQ117" s="80"/>
      <c r="DR117" s="80"/>
      <c r="DS117" s="80"/>
      <c r="DT117" s="80"/>
      <c r="DU117" s="80"/>
      <c r="DV117" s="80"/>
      <c r="DW117" s="80"/>
      <c r="DX117" s="80"/>
      <c r="DY117" s="80"/>
      <c r="DZ117" s="80"/>
      <c r="EA117" s="80"/>
      <c r="EB117" s="80"/>
      <c r="EC117" s="80"/>
      <c r="ED117" s="80"/>
      <c r="EE117" s="80"/>
      <c r="EF117" s="80"/>
      <c r="EG117" s="80"/>
      <c r="EH117" s="80"/>
      <c r="EI117" s="80"/>
      <c r="EJ117" s="80"/>
      <c r="EK117" s="80"/>
      <c r="EL117" s="80"/>
      <c r="EM117" s="80"/>
      <c r="EN117" s="80"/>
      <c r="EO117" s="80"/>
      <c r="EP117" s="80"/>
      <c r="EQ117" s="80"/>
      <c r="ER117" s="80"/>
      <c r="ES117" s="80"/>
      <c r="ET117" s="80"/>
      <c r="EU117" s="80"/>
      <c r="EV117" s="80"/>
      <c r="EW117" s="80"/>
      <c r="EX117" s="80"/>
      <c r="EY117" s="80"/>
      <c r="EZ117" s="80"/>
      <c r="FA117" s="80"/>
      <c r="FB117" s="80"/>
      <c r="FC117" s="80"/>
      <c r="FD117" s="80"/>
      <c r="FE117" s="80"/>
      <c r="FF117" s="80"/>
      <c r="FG117" s="80"/>
      <c r="FH117" s="80"/>
      <c r="FI117" s="80"/>
      <c r="FJ117" s="80"/>
    </row>
    <row r="118" spans="1:166" s="2" customFormat="1" ht="34.5" customHeight="1" x14ac:dyDescent="0.25">
      <c r="A118" s="88" t="s">
        <v>377</v>
      </c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90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77"/>
      <c r="DJ118" s="77"/>
      <c r="DK118" s="77"/>
      <c r="DL118" s="77"/>
      <c r="DM118" s="77"/>
      <c r="DN118" s="77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7"/>
      <c r="EB118" s="77"/>
      <c r="EC118" s="77"/>
      <c r="ED118" s="77"/>
      <c r="EE118" s="77"/>
      <c r="EF118" s="77"/>
      <c r="EG118" s="77"/>
      <c r="EH118" s="77"/>
      <c r="EI118" s="77"/>
      <c r="EJ118" s="77"/>
      <c r="EK118" s="77"/>
      <c r="EL118" s="77"/>
      <c r="EM118" s="77"/>
      <c r="EN118" s="77"/>
      <c r="EO118" s="77"/>
      <c r="EP118" s="77"/>
      <c r="EQ118" s="77"/>
      <c r="ER118" s="77"/>
      <c r="ES118" s="77"/>
      <c r="ET118" s="77"/>
      <c r="EU118" s="77"/>
      <c r="EV118" s="77"/>
      <c r="EW118" s="77"/>
      <c r="EX118" s="77"/>
      <c r="EY118" s="77"/>
      <c r="EZ118" s="77"/>
      <c r="FA118" s="77"/>
      <c r="FB118" s="77"/>
      <c r="FC118" s="77"/>
      <c r="FD118" s="77"/>
      <c r="FE118" s="77"/>
      <c r="FF118" s="77"/>
      <c r="FG118" s="77"/>
      <c r="FH118" s="77"/>
      <c r="FI118" s="77"/>
      <c r="FJ118" s="77"/>
    </row>
    <row r="119" spans="1:166" s="37" customFormat="1" ht="104.25" customHeight="1" x14ac:dyDescent="0.25">
      <c r="A119" s="30" t="s">
        <v>11</v>
      </c>
      <c r="B119" s="31" t="s">
        <v>378</v>
      </c>
      <c r="C119" s="32"/>
      <c r="D119" s="32"/>
      <c r="E119" s="32"/>
      <c r="F119" s="32">
        <v>110</v>
      </c>
      <c r="G119" s="32"/>
      <c r="H119" s="32" t="s">
        <v>253</v>
      </c>
      <c r="I119" s="38" t="s">
        <v>255</v>
      </c>
      <c r="J119" s="32">
        <v>70</v>
      </c>
      <c r="K119" s="33">
        <f t="shared" ref="K119:K124" si="16">J119/0.93</f>
        <v>75.268817204301072</v>
      </c>
      <c r="L119" s="32">
        <f>SUM(L120:L124)</f>
        <v>47.39</v>
      </c>
      <c r="M119" s="32">
        <f>SUM(M120:M124)</f>
        <v>32.333999999999996</v>
      </c>
      <c r="N119" s="32">
        <f>SUM(N120:N124)</f>
        <v>50</v>
      </c>
      <c r="O119" s="32">
        <f>SUM(O120:O124)</f>
        <v>129.72399999999999</v>
      </c>
      <c r="P119" s="34" t="s">
        <v>321</v>
      </c>
      <c r="Q119" s="32"/>
      <c r="R119" s="32"/>
      <c r="S119" s="32"/>
      <c r="T119" s="32"/>
      <c r="U119" s="32"/>
      <c r="V119" s="39">
        <f>SUM(O119/K119*100)</f>
        <v>172.3476</v>
      </c>
      <c r="W119" s="32">
        <f>SUM(W120:W124)</f>
        <v>17.275999999999996</v>
      </c>
      <c r="X119" s="36"/>
      <c r="Y119" s="80"/>
      <c r="Z119" s="80"/>
    </row>
    <row r="120" spans="1:166" s="20" customFormat="1" ht="45" x14ac:dyDescent="0.25">
      <c r="A120" s="13" t="s">
        <v>12</v>
      </c>
      <c r="B120" s="17"/>
      <c r="C120" s="18"/>
      <c r="D120" s="18"/>
      <c r="E120" s="18"/>
      <c r="F120" s="18">
        <v>110</v>
      </c>
      <c r="G120" s="27" t="s">
        <v>250</v>
      </c>
      <c r="H120" s="15" t="s">
        <v>41</v>
      </c>
      <c r="I120" s="15">
        <v>21.364000000000001</v>
      </c>
      <c r="J120" s="18">
        <v>70</v>
      </c>
      <c r="K120" s="16">
        <f t="shared" si="16"/>
        <v>75.268817204301072</v>
      </c>
      <c r="L120" s="18">
        <v>0</v>
      </c>
      <c r="M120" s="18">
        <v>0</v>
      </c>
      <c r="N120" s="18">
        <v>0</v>
      </c>
      <c r="O120" s="18">
        <f>SUM(L120:N120)</f>
        <v>0</v>
      </c>
      <c r="P120" s="17" t="s">
        <v>41</v>
      </c>
      <c r="Q120" s="18">
        <f>MIN(C120:E120)</f>
        <v>0</v>
      </c>
      <c r="R120" s="18"/>
      <c r="S120" s="18"/>
      <c r="T120" s="18"/>
      <c r="U120" s="25"/>
      <c r="V120" s="25">
        <f>O120/K120*100+V121</f>
        <v>167.00067763975159</v>
      </c>
      <c r="W120" s="18">
        <f>SUM(Q120-(O120-N120))</f>
        <v>0</v>
      </c>
      <c r="X120" s="19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0"/>
      <c r="DT120" s="80"/>
      <c r="DU120" s="80"/>
      <c r="DV120" s="80"/>
      <c r="DW120" s="80"/>
      <c r="DX120" s="80"/>
      <c r="DY120" s="80"/>
      <c r="DZ120" s="80"/>
      <c r="EA120" s="80"/>
      <c r="EB120" s="80"/>
      <c r="EC120" s="80"/>
      <c r="ED120" s="80"/>
      <c r="EE120" s="80"/>
      <c r="EF120" s="80"/>
      <c r="EG120" s="80"/>
      <c r="EH120" s="80"/>
      <c r="EI120" s="80"/>
      <c r="EJ120" s="80"/>
      <c r="EK120" s="80"/>
      <c r="EL120" s="80"/>
      <c r="EM120" s="80"/>
      <c r="EN120" s="80"/>
      <c r="EO120" s="80"/>
      <c r="EP120" s="80"/>
      <c r="EQ120" s="80"/>
      <c r="ER120" s="80"/>
      <c r="ES120" s="80"/>
      <c r="ET120" s="80"/>
      <c r="EU120" s="80"/>
      <c r="EV120" s="80"/>
      <c r="EW120" s="80"/>
      <c r="EX120" s="80"/>
      <c r="EY120" s="80"/>
      <c r="EZ120" s="80"/>
      <c r="FA120" s="80"/>
      <c r="FB120" s="80"/>
      <c r="FC120" s="80"/>
      <c r="FD120" s="80"/>
      <c r="FE120" s="80"/>
      <c r="FF120" s="80"/>
      <c r="FG120" s="80"/>
      <c r="FH120" s="80"/>
      <c r="FI120" s="80"/>
      <c r="FJ120" s="80"/>
    </row>
    <row r="121" spans="1:166" s="20" customFormat="1" ht="60" x14ac:dyDescent="0.25">
      <c r="A121" s="13" t="s">
        <v>13</v>
      </c>
      <c r="B121" s="17" t="s">
        <v>168</v>
      </c>
      <c r="C121" s="18">
        <v>25</v>
      </c>
      <c r="D121" s="18">
        <v>25</v>
      </c>
      <c r="E121" s="18"/>
      <c r="F121" s="18">
        <v>110</v>
      </c>
      <c r="G121" s="28" t="s">
        <v>251</v>
      </c>
      <c r="H121" s="15" t="s">
        <v>175</v>
      </c>
      <c r="I121" s="15" t="s">
        <v>177</v>
      </c>
      <c r="J121" s="18">
        <v>70</v>
      </c>
      <c r="K121" s="16">
        <f t="shared" si="16"/>
        <v>75.268817204301072</v>
      </c>
      <c r="L121" s="18">
        <v>10.74</v>
      </c>
      <c r="M121" s="18">
        <v>9.1340000000000003</v>
      </c>
      <c r="N121" s="18">
        <v>0</v>
      </c>
      <c r="O121" s="18">
        <f>SUM(L121:N121)</f>
        <v>19.874000000000002</v>
      </c>
      <c r="P121" s="17" t="s">
        <v>41</v>
      </c>
      <c r="Q121" s="18">
        <f>MIN(C121:E121)</f>
        <v>25</v>
      </c>
      <c r="R121" s="18"/>
      <c r="S121" s="18"/>
      <c r="T121" s="18"/>
      <c r="U121" s="25">
        <f>SUM(O121-N121)/Q121*100</f>
        <v>79.496000000000009</v>
      </c>
      <c r="V121" s="25">
        <f>O121/K121*100+V122</f>
        <v>167.00067763975159</v>
      </c>
      <c r="W121" s="18">
        <f>SUM(Q121-(O121-N121))</f>
        <v>5.1259999999999977</v>
      </c>
      <c r="X121" s="19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0"/>
      <c r="DD121" s="80"/>
      <c r="DE121" s="80"/>
      <c r="DF121" s="80"/>
      <c r="DG121" s="80"/>
      <c r="DH121" s="80"/>
      <c r="DI121" s="80"/>
      <c r="DJ121" s="80"/>
      <c r="DK121" s="80"/>
      <c r="DL121" s="80"/>
      <c r="DM121" s="80"/>
      <c r="DN121" s="80"/>
      <c r="DO121" s="80"/>
      <c r="DP121" s="80"/>
      <c r="DQ121" s="80"/>
      <c r="DR121" s="80"/>
      <c r="DS121" s="80"/>
      <c r="DT121" s="80"/>
      <c r="DU121" s="80"/>
      <c r="DV121" s="80"/>
      <c r="DW121" s="80"/>
      <c r="DX121" s="80"/>
      <c r="DY121" s="80"/>
      <c r="DZ121" s="80"/>
      <c r="EA121" s="80"/>
      <c r="EB121" s="80"/>
      <c r="EC121" s="80"/>
      <c r="ED121" s="80"/>
      <c r="EE121" s="80"/>
      <c r="EF121" s="80"/>
      <c r="EG121" s="80"/>
      <c r="EH121" s="80"/>
      <c r="EI121" s="80"/>
      <c r="EJ121" s="80"/>
      <c r="EK121" s="80"/>
      <c r="EL121" s="80"/>
      <c r="EM121" s="80"/>
      <c r="EN121" s="80"/>
      <c r="EO121" s="80"/>
      <c r="EP121" s="80"/>
      <c r="EQ121" s="80"/>
      <c r="ER121" s="80"/>
      <c r="ES121" s="80"/>
      <c r="ET121" s="80"/>
      <c r="EU121" s="80"/>
      <c r="EV121" s="80"/>
      <c r="EW121" s="80"/>
      <c r="EX121" s="80"/>
      <c r="EY121" s="80"/>
      <c r="EZ121" s="80"/>
      <c r="FA121" s="80"/>
      <c r="FB121" s="80"/>
      <c r="FC121" s="80"/>
      <c r="FD121" s="80"/>
      <c r="FE121" s="80"/>
      <c r="FF121" s="80"/>
      <c r="FG121" s="80"/>
      <c r="FH121" s="80"/>
      <c r="FI121" s="80"/>
      <c r="FJ121" s="80"/>
    </row>
    <row r="122" spans="1:166" s="20" customFormat="1" ht="45" x14ac:dyDescent="0.25">
      <c r="A122" s="13" t="s">
        <v>14</v>
      </c>
      <c r="B122" s="17" t="s">
        <v>169</v>
      </c>
      <c r="C122" s="18">
        <v>40</v>
      </c>
      <c r="D122" s="18">
        <v>40</v>
      </c>
      <c r="E122" s="18"/>
      <c r="F122" s="15">
        <v>110</v>
      </c>
      <c r="G122" s="28" t="s">
        <v>172</v>
      </c>
      <c r="H122" s="15" t="s">
        <v>175</v>
      </c>
      <c r="I122" s="15" t="s">
        <v>176</v>
      </c>
      <c r="J122" s="18">
        <v>70</v>
      </c>
      <c r="K122" s="16">
        <f t="shared" si="16"/>
        <v>75.268817204301072</v>
      </c>
      <c r="L122" s="56">
        <v>14.19</v>
      </c>
      <c r="M122" s="56">
        <v>14.923999999999999</v>
      </c>
      <c r="N122" s="23">
        <v>50</v>
      </c>
      <c r="O122" s="18">
        <f>SUM(L122:N122)</f>
        <v>79.114000000000004</v>
      </c>
      <c r="P122" s="24" t="s">
        <v>307</v>
      </c>
      <c r="Q122" s="18">
        <f>MIN(C122:E122)</f>
        <v>40</v>
      </c>
      <c r="R122" s="18"/>
      <c r="S122" s="18"/>
      <c r="T122" s="18"/>
      <c r="U122" s="25">
        <f>SUM(O122-N122)/Q122*100</f>
        <v>72.785000000000011</v>
      </c>
      <c r="V122" s="25">
        <f>O122/K122*100+V123</f>
        <v>140.59664906832302</v>
      </c>
      <c r="W122" s="18">
        <f>SUM(Q122-(O122-N122))</f>
        <v>10.885999999999996</v>
      </c>
      <c r="X122" s="19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/>
      <c r="CW122" s="80"/>
      <c r="CX122" s="80"/>
      <c r="CY122" s="80"/>
      <c r="CZ122" s="80"/>
      <c r="DA122" s="80"/>
      <c r="DB122" s="80"/>
      <c r="DC122" s="80"/>
      <c r="DD122" s="80"/>
      <c r="DE122" s="80"/>
      <c r="DF122" s="80"/>
      <c r="DG122" s="80"/>
      <c r="DH122" s="80"/>
      <c r="DI122" s="80"/>
      <c r="DJ122" s="80"/>
      <c r="DK122" s="80"/>
      <c r="DL122" s="80"/>
      <c r="DM122" s="80"/>
      <c r="DN122" s="80"/>
      <c r="DO122" s="80"/>
      <c r="DP122" s="80"/>
      <c r="DQ122" s="80"/>
      <c r="DR122" s="80"/>
      <c r="DS122" s="80"/>
      <c r="DT122" s="80"/>
      <c r="DU122" s="80"/>
      <c r="DV122" s="80"/>
      <c r="DW122" s="80"/>
      <c r="DX122" s="80"/>
      <c r="DY122" s="80"/>
      <c r="DZ122" s="80"/>
      <c r="EA122" s="80"/>
      <c r="EB122" s="80"/>
      <c r="EC122" s="80"/>
      <c r="ED122" s="80"/>
      <c r="EE122" s="80"/>
      <c r="EF122" s="80"/>
      <c r="EG122" s="80"/>
      <c r="EH122" s="80"/>
      <c r="EI122" s="80"/>
      <c r="EJ122" s="80"/>
      <c r="EK122" s="80"/>
      <c r="EL122" s="80"/>
      <c r="EM122" s="80"/>
      <c r="EN122" s="80"/>
      <c r="EO122" s="80"/>
      <c r="EP122" s="80"/>
      <c r="EQ122" s="80"/>
      <c r="ER122" s="80"/>
      <c r="ES122" s="80"/>
      <c r="ET122" s="80"/>
      <c r="EU122" s="80"/>
      <c r="EV122" s="80"/>
      <c r="EW122" s="80"/>
      <c r="EX122" s="80"/>
      <c r="EY122" s="80"/>
      <c r="EZ122" s="80"/>
      <c r="FA122" s="80"/>
      <c r="FB122" s="80"/>
      <c r="FC122" s="80"/>
      <c r="FD122" s="80"/>
      <c r="FE122" s="80"/>
      <c r="FF122" s="80"/>
      <c r="FG122" s="80"/>
      <c r="FH122" s="80"/>
      <c r="FI122" s="80"/>
      <c r="FJ122" s="80"/>
    </row>
    <row r="123" spans="1:166" s="37" customFormat="1" ht="45" x14ac:dyDescent="0.25">
      <c r="A123" s="30" t="s">
        <v>33</v>
      </c>
      <c r="B123" s="34" t="s">
        <v>170</v>
      </c>
      <c r="C123" s="35">
        <v>16</v>
      </c>
      <c r="D123" s="35">
        <v>16</v>
      </c>
      <c r="E123" s="35"/>
      <c r="F123" s="35">
        <v>110</v>
      </c>
      <c r="G123" s="41" t="s">
        <v>173</v>
      </c>
      <c r="H123" s="32" t="s">
        <v>105</v>
      </c>
      <c r="I123" s="32">
        <v>76</v>
      </c>
      <c r="J123" s="35">
        <v>92</v>
      </c>
      <c r="K123" s="33">
        <f t="shared" si="16"/>
        <v>98.924731182795696</v>
      </c>
      <c r="L123" s="35">
        <v>11.43</v>
      </c>
      <c r="M123" s="35">
        <v>5.4</v>
      </c>
      <c r="N123" s="40">
        <v>0</v>
      </c>
      <c r="O123" s="35">
        <f>SUM(L123:N123)</f>
        <v>16.829999999999998</v>
      </c>
      <c r="P123" s="66" t="s">
        <v>308</v>
      </c>
      <c r="Q123" s="35">
        <f>MIN(C123:E123)</f>
        <v>16</v>
      </c>
      <c r="R123" s="35"/>
      <c r="S123" s="35"/>
      <c r="T123" s="35"/>
      <c r="U123" s="39">
        <f>SUM(O123-N123)/Q123*100</f>
        <v>105.18749999999999</v>
      </c>
      <c r="V123" s="39">
        <f>O123/K123*100+V124</f>
        <v>35.488049068322979</v>
      </c>
      <c r="W123" s="35">
        <f>SUM(Q123-(O123-N123))</f>
        <v>-0.82999999999999829</v>
      </c>
      <c r="X123" s="36"/>
      <c r="Y123" s="80"/>
      <c r="Z123" s="80"/>
    </row>
    <row r="124" spans="1:166" s="20" customFormat="1" ht="60" x14ac:dyDescent="0.25">
      <c r="A124" s="13" t="s">
        <v>34</v>
      </c>
      <c r="B124" s="17" t="s">
        <v>171</v>
      </c>
      <c r="C124" s="18">
        <v>16</v>
      </c>
      <c r="D124" s="18">
        <v>16</v>
      </c>
      <c r="E124" s="18"/>
      <c r="F124" s="15">
        <v>110</v>
      </c>
      <c r="G124" s="28" t="s">
        <v>174</v>
      </c>
      <c r="H124" s="74" t="s">
        <v>252</v>
      </c>
      <c r="I124" s="73" t="s">
        <v>254</v>
      </c>
      <c r="J124" s="15">
        <v>70</v>
      </c>
      <c r="K124" s="16">
        <f t="shared" si="16"/>
        <v>75.268817204301072</v>
      </c>
      <c r="L124" s="18">
        <v>11.03</v>
      </c>
      <c r="M124" s="18">
        <v>2.8759999999999999</v>
      </c>
      <c r="N124" s="23">
        <v>0</v>
      </c>
      <c r="O124" s="18">
        <f>SUM(L124:N124)</f>
        <v>13.905999999999999</v>
      </c>
      <c r="P124" s="24" t="s">
        <v>309</v>
      </c>
      <c r="Q124" s="18">
        <f>MIN(C124:E124)</f>
        <v>16</v>
      </c>
      <c r="R124" s="18"/>
      <c r="S124" s="18"/>
      <c r="T124" s="18"/>
      <c r="U124" s="25">
        <f>SUM(O124-N124)/Q124*100</f>
        <v>86.912499999999994</v>
      </c>
      <c r="V124" s="25">
        <f>O124/K124*100</f>
        <v>18.475114285714284</v>
      </c>
      <c r="W124" s="18">
        <f>SUM(Q124-(O124-N124))</f>
        <v>2.0940000000000012</v>
      </c>
      <c r="X124" s="19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  <c r="CN124" s="80"/>
      <c r="CO124" s="80"/>
      <c r="CP124" s="80"/>
      <c r="CQ124" s="80"/>
      <c r="CR124" s="80"/>
      <c r="CS124" s="80"/>
      <c r="CT124" s="80"/>
      <c r="CU124" s="80"/>
      <c r="CV124" s="80"/>
      <c r="CW124" s="80"/>
      <c r="CX124" s="80"/>
      <c r="CY124" s="80"/>
      <c r="CZ124" s="80"/>
      <c r="DA124" s="80"/>
      <c r="DB124" s="80"/>
      <c r="DC124" s="80"/>
      <c r="DD124" s="80"/>
      <c r="DE124" s="80"/>
      <c r="DF124" s="80"/>
      <c r="DG124" s="80"/>
      <c r="DH124" s="80"/>
      <c r="DI124" s="80"/>
      <c r="DJ124" s="80"/>
      <c r="DK124" s="80"/>
      <c r="DL124" s="80"/>
      <c r="DM124" s="80"/>
      <c r="DN124" s="80"/>
      <c r="DO124" s="80"/>
      <c r="DP124" s="80"/>
      <c r="DQ124" s="80"/>
      <c r="DR124" s="80"/>
      <c r="DS124" s="80"/>
      <c r="DT124" s="80"/>
      <c r="DU124" s="80"/>
      <c r="DV124" s="80"/>
      <c r="DW124" s="80"/>
      <c r="DX124" s="80"/>
      <c r="DY124" s="80"/>
      <c r="DZ124" s="80"/>
      <c r="EA124" s="80"/>
      <c r="EB124" s="80"/>
      <c r="EC124" s="80"/>
      <c r="ED124" s="80"/>
      <c r="EE124" s="80"/>
      <c r="EF124" s="80"/>
      <c r="EG124" s="80"/>
      <c r="EH124" s="80"/>
      <c r="EI124" s="80"/>
      <c r="EJ124" s="80"/>
      <c r="EK124" s="80"/>
      <c r="EL124" s="80"/>
      <c r="EM124" s="80"/>
      <c r="EN124" s="80"/>
      <c r="EO124" s="80"/>
      <c r="EP124" s="80"/>
      <c r="EQ124" s="80"/>
      <c r="ER124" s="80"/>
      <c r="ES124" s="80"/>
      <c r="ET124" s="80"/>
      <c r="EU124" s="80"/>
      <c r="EV124" s="80"/>
      <c r="EW124" s="80"/>
      <c r="EX124" s="80"/>
      <c r="EY124" s="80"/>
      <c r="EZ124" s="80"/>
      <c r="FA124" s="80"/>
      <c r="FB124" s="80"/>
      <c r="FC124" s="80"/>
      <c r="FD124" s="80"/>
      <c r="FE124" s="80"/>
      <c r="FF124" s="80"/>
      <c r="FG124" s="80"/>
      <c r="FH124" s="80"/>
      <c r="FI124" s="80"/>
      <c r="FJ124" s="80"/>
    </row>
    <row r="125" spans="1:166" s="2" customFormat="1" ht="34.5" customHeight="1" x14ac:dyDescent="0.25">
      <c r="A125" s="88" t="s">
        <v>379</v>
      </c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90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7"/>
      <c r="DT125" s="77"/>
      <c r="DU125" s="77"/>
      <c r="DV125" s="77"/>
      <c r="DW125" s="77"/>
      <c r="DX125" s="77"/>
      <c r="DY125" s="77"/>
      <c r="DZ125" s="77"/>
      <c r="EA125" s="77"/>
      <c r="EB125" s="77"/>
      <c r="EC125" s="77"/>
      <c r="ED125" s="77"/>
      <c r="EE125" s="77"/>
      <c r="EF125" s="77"/>
      <c r="EG125" s="77"/>
      <c r="EH125" s="77"/>
      <c r="EI125" s="77"/>
      <c r="EJ125" s="77"/>
      <c r="EK125" s="77"/>
      <c r="EL125" s="77"/>
      <c r="EM125" s="77"/>
      <c r="EN125" s="77"/>
      <c r="EO125" s="77"/>
      <c r="EP125" s="77"/>
      <c r="EQ125" s="77"/>
      <c r="ER125" s="77"/>
      <c r="ES125" s="77"/>
      <c r="ET125" s="77"/>
      <c r="EU125" s="77"/>
      <c r="EV125" s="77"/>
      <c r="EW125" s="77"/>
      <c r="EX125" s="77"/>
      <c r="EY125" s="77"/>
      <c r="EZ125" s="77"/>
      <c r="FA125" s="77"/>
      <c r="FB125" s="77"/>
      <c r="FC125" s="77"/>
      <c r="FD125" s="77"/>
      <c r="FE125" s="77"/>
      <c r="FF125" s="77"/>
      <c r="FG125" s="77"/>
      <c r="FH125" s="77"/>
      <c r="FI125" s="77"/>
      <c r="FJ125" s="77"/>
    </row>
    <row r="126" spans="1:166" s="20" customFormat="1" ht="90" x14ac:dyDescent="0.25">
      <c r="A126" s="13" t="s">
        <v>11</v>
      </c>
      <c r="B126" s="14" t="s">
        <v>380</v>
      </c>
      <c r="C126" s="15"/>
      <c r="D126" s="15"/>
      <c r="E126" s="15"/>
      <c r="F126" s="15">
        <v>110</v>
      </c>
      <c r="G126" s="15"/>
      <c r="H126" s="15" t="s">
        <v>105</v>
      </c>
      <c r="I126" s="15">
        <f>SUM(I127:I130)</f>
        <v>67.512</v>
      </c>
      <c r="J126" s="15">
        <v>92</v>
      </c>
      <c r="K126" s="16">
        <f>J126/0.93</f>
        <v>98.924731182795696</v>
      </c>
      <c r="L126" s="15">
        <f>SUM(L127:L130)</f>
        <v>16.106999999999999</v>
      </c>
      <c r="M126" s="15">
        <f>SUM(M127:M130)</f>
        <v>62.045999999999999</v>
      </c>
      <c r="N126" s="15">
        <f>SUM(N127:N130)</f>
        <v>0</v>
      </c>
      <c r="O126" s="15">
        <f>SUM(O127:O130)</f>
        <v>78.152999999999992</v>
      </c>
      <c r="P126" s="17" t="s">
        <v>423</v>
      </c>
      <c r="Q126" s="15"/>
      <c r="R126" s="15"/>
      <c r="S126" s="15"/>
      <c r="T126" s="15"/>
      <c r="U126" s="15"/>
      <c r="V126" s="83">
        <f>SUM(O126/K126*100)</f>
        <v>79.002489130434768</v>
      </c>
      <c r="W126" s="15">
        <f>SUM(W128:W129)</f>
        <v>6.1689999999999996</v>
      </c>
      <c r="X126" s="102" t="s">
        <v>424</v>
      </c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  <c r="CN126" s="80"/>
      <c r="CO126" s="80"/>
      <c r="CP126" s="80"/>
      <c r="CQ126" s="80"/>
      <c r="CR126" s="80"/>
      <c r="CS126" s="80"/>
      <c r="CT126" s="80"/>
      <c r="CU126" s="80"/>
      <c r="CV126" s="80"/>
      <c r="CW126" s="80"/>
      <c r="CX126" s="80"/>
      <c r="CY126" s="80"/>
      <c r="CZ126" s="80"/>
      <c r="DA126" s="80"/>
      <c r="DB126" s="80"/>
      <c r="DC126" s="80"/>
      <c r="DD126" s="80"/>
      <c r="DE126" s="80"/>
      <c r="DF126" s="80"/>
      <c r="DG126" s="80"/>
      <c r="DH126" s="80"/>
      <c r="DI126" s="80"/>
      <c r="DJ126" s="80"/>
      <c r="DK126" s="80"/>
      <c r="DL126" s="80"/>
      <c r="DM126" s="80"/>
      <c r="DN126" s="80"/>
      <c r="DO126" s="80"/>
      <c r="DP126" s="80"/>
      <c r="DQ126" s="80"/>
      <c r="DR126" s="80"/>
      <c r="DS126" s="80"/>
      <c r="DT126" s="80"/>
      <c r="DU126" s="80"/>
      <c r="DV126" s="80"/>
      <c r="DW126" s="80"/>
      <c r="DX126" s="80"/>
      <c r="DY126" s="80"/>
      <c r="DZ126" s="80"/>
      <c r="EA126" s="80"/>
      <c r="EB126" s="80"/>
      <c r="EC126" s="80"/>
      <c r="ED126" s="80"/>
      <c r="EE126" s="80"/>
      <c r="EF126" s="80"/>
      <c r="EG126" s="80"/>
      <c r="EH126" s="80"/>
      <c r="EI126" s="80"/>
      <c r="EJ126" s="80"/>
      <c r="EK126" s="80"/>
      <c r="EL126" s="80"/>
      <c r="EM126" s="80"/>
      <c r="EN126" s="80"/>
      <c r="EO126" s="80"/>
      <c r="EP126" s="80"/>
      <c r="EQ126" s="80"/>
      <c r="ER126" s="80"/>
      <c r="ES126" s="80"/>
      <c r="ET126" s="80"/>
      <c r="EU126" s="80"/>
      <c r="EV126" s="80"/>
      <c r="EW126" s="80"/>
      <c r="EX126" s="80"/>
      <c r="EY126" s="80"/>
      <c r="EZ126" s="80"/>
      <c r="FA126" s="80"/>
      <c r="FB126" s="80"/>
      <c r="FC126" s="80"/>
      <c r="FD126" s="80"/>
      <c r="FE126" s="80"/>
      <c r="FF126" s="80"/>
      <c r="FG126" s="80"/>
      <c r="FH126" s="80"/>
      <c r="FI126" s="80"/>
      <c r="FJ126" s="80"/>
    </row>
    <row r="127" spans="1:166" s="37" customFormat="1" ht="90" x14ac:dyDescent="0.25">
      <c r="A127" s="30" t="s">
        <v>12</v>
      </c>
      <c r="B127" s="34" t="s">
        <v>178</v>
      </c>
      <c r="C127" s="35">
        <v>25</v>
      </c>
      <c r="D127" s="35">
        <v>25</v>
      </c>
      <c r="E127" s="35"/>
      <c r="F127" s="35">
        <v>110</v>
      </c>
      <c r="G127" s="69" t="s">
        <v>381</v>
      </c>
      <c r="H127" s="32" t="s">
        <v>105</v>
      </c>
      <c r="I127" s="32">
        <v>2</v>
      </c>
      <c r="J127" s="35">
        <v>92</v>
      </c>
      <c r="K127" s="33">
        <f>J127/0.93</f>
        <v>98.924731182795696</v>
      </c>
      <c r="L127" s="33">
        <v>7.7770000000000001</v>
      </c>
      <c r="M127" s="35">
        <v>57</v>
      </c>
      <c r="N127" s="35">
        <v>0</v>
      </c>
      <c r="O127" s="35">
        <f>SUM(L127:N127)</f>
        <v>64.777000000000001</v>
      </c>
      <c r="P127" s="34" t="s">
        <v>105</v>
      </c>
      <c r="Q127" s="35">
        <f>MIN(C127:E127)</f>
        <v>25</v>
      </c>
      <c r="R127" s="35"/>
      <c r="S127" s="35"/>
      <c r="T127" s="35"/>
      <c r="U127" s="39">
        <f>SUM(O127-N127)/Q127*100</f>
        <v>259.108</v>
      </c>
      <c r="V127" s="39">
        <f>O127/K127*100+V128</f>
        <v>79.002489130434796</v>
      </c>
      <c r="W127" s="35">
        <f>SUM(Q127-(O127-N127))</f>
        <v>-39.777000000000001</v>
      </c>
      <c r="X127" s="36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  <c r="CN127" s="80"/>
      <c r="CO127" s="80"/>
      <c r="CP127" s="80"/>
      <c r="CQ127" s="80"/>
      <c r="CR127" s="80"/>
      <c r="CS127" s="80"/>
      <c r="CT127" s="80"/>
      <c r="CU127" s="80"/>
      <c r="CV127" s="80"/>
      <c r="CW127" s="80"/>
      <c r="CX127" s="80"/>
      <c r="CY127" s="80"/>
      <c r="CZ127" s="80"/>
      <c r="DA127" s="80"/>
      <c r="DB127" s="80"/>
      <c r="DC127" s="80"/>
      <c r="DD127" s="80"/>
      <c r="DE127" s="80"/>
      <c r="DF127" s="80"/>
      <c r="DG127" s="80"/>
      <c r="DH127" s="80"/>
      <c r="DI127" s="80"/>
      <c r="DJ127" s="80"/>
      <c r="DK127" s="80"/>
      <c r="DL127" s="80"/>
      <c r="DM127" s="80"/>
      <c r="DN127" s="80"/>
      <c r="DO127" s="80"/>
      <c r="DP127" s="80"/>
      <c r="DQ127" s="80"/>
      <c r="DR127" s="80"/>
      <c r="DS127" s="80"/>
      <c r="DT127" s="80"/>
      <c r="DU127" s="80"/>
      <c r="DV127" s="80"/>
      <c r="DW127" s="80"/>
      <c r="DX127" s="80"/>
      <c r="DY127" s="80"/>
      <c r="DZ127" s="80"/>
      <c r="EA127" s="80"/>
      <c r="EB127" s="80"/>
      <c r="EC127" s="80"/>
      <c r="ED127" s="80"/>
      <c r="EE127" s="80"/>
      <c r="EF127" s="80"/>
      <c r="EG127" s="80"/>
      <c r="EH127" s="80"/>
      <c r="EI127" s="80"/>
      <c r="EJ127" s="80"/>
      <c r="EK127" s="80"/>
      <c r="EL127" s="80"/>
      <c r="EM127" s="80"/>
      <c r="EN127" s="80"/>
      <c r="EO127" s="80"/>
      <c r="EP127" s="80"/>
      <c r="EQ127" s="80"/>
      <c r="ER127" s="80"/>
      <c r="ES127" s="80"/>
      <c r="ET127" s="80"/>
      <c r="EU127" s="80"/>
      <c r="EV127" s="80"/>
      <c r="EW127" s="80"/>
      <c r="EX127" s="80"/>
      <c r="EY127" s="80"/>
      <c r="EZ127" s="80"/>
      <c r="FA127" s="80"/>
      <c r="FB127" s="80"/>
      <c r="FC127" s="80"/>
      <c r="FD127" s="80"/>
      <c r="FE127" s="80"/>
      <c r="FF127" s="80"/>
      <c r="FG127" s="80"/>
      <c r="FH127" s="80"/>
      <c r="FI127" s="80"/>
      <c r="FJ127" s="80"/>
    </row>
    <row r="128" spans="1:166" s="20" customFormat="1" ht="60" x14ac:dyDescent="0.25">
      <c r="A128" s="13" t="s">
        <v>13</v>
      </c>
      <c r="B128" s="17" t="s">
        <v>179</v>
      </c>
      <c r="C128" s="18">
        <v>6.3</v>
      </c>
      <c r="D128" s="18">
        <v>6.3</v>
      </c>
      <c r="E128" s="18"/>
      <c r="F128" s="18">
        <v>110</v>
      </c>
      <c r="G128" s="68" t="s">
        <v>382</v>
      </c>
      <c r="H128" s="15" t="s">
        <v>105</v>
      </c>
      <c r="I128" s="15">
        <v>32.442</v>
      </c>
      <c r="J128" s="15">
        <v>92</v>
      </c>
      <c r="K128" s="16">
        <f>J128/0.93</f>
        <v>98.924731182795696</v>
      </c>
      <c r="L128" s="76">
        <v>1.33</v>
      </c>
      <c r="M128" s="18">
        <v>2.7770000000000001</v>
      </c>
      <c r="N128" s="18">
        <v>0</v>
      </c>
      <c r="O128" s="18">
        <f>SUM(L128:N128)</f>
        <v>4.1070000000000002</v>
      </c>
      <c r="P128" s="24" t="s">
        <v>310</v>
      </c>
      <c r="Q128" s="18">
        <f>MIN(C128:E128)</f>
        <v>6.3</v>
      </c>
      <c r="R128" s="18"/>
      <c r="S128" s="18"/>
      <c r="T128" s="18"/>
      <c r="U128" s="25">
        <f>SUM(O128-N128)/Q128*100</f>
        <v>65.190476190476204</v>
      </c>
      <c r="V128" s="25">
        <f>O128/K128*100+V129</f>
        <v>13.521391304347826</v>
      </c>
      <c r="W128" s="18">
        <f>SUM(Q128-(O128-N128))</f>
        <v>2.1929999999999996</v>
      </c>
      <c r="X128" s="19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  <c r="CN128" s="80"/>
      <c r="CO128" s="80"/>
      <c r="CP128" s="80"/>
      <c r="CQ128" s="80"/>
      <c r="CR128" s="80"/>
      <c r="CS128" s="80"/>
      <c r="CT128" s="80"/>
      <c r="CU128" s="80"/>
      <c r="CV128" s="80"/>
      <c r="CW128" s="80"/>
      <c r="CX128" s="80"/>
      <c r="CY128" s="80"/>
      <c r="CZ128" s="80"/>
      <c r="DA128" s="80"/>
      <c r="DB128" s="80"/>
      <c r="DC128" s="80"/>
      <c r="DD128" s="80"/>
      <c r="DE128" s="80"/>
      <c r="DF128" s="80"/>
      <c r="DG128" s="80"/>
      <c r="DH128" s="80"/>
      <c r="DI128" s="80"/>
      <c r="DJ128" s="80"/>
      <c r="DK128" s="80"/>
      <c r="DL128" s="80"/>
      <c r="DM128" s="80"/>
      <c r="DN128" s="80"/>
      <c r="DO128" s="80"/>
      <c r="DP128" s="80"/>
      <c r="DQ128" s="80"/>
      <c r="DR128" s="80"/>
      <c r="DS128" s="80"/>
      <c r="DT128" s="80"/>
      <c r="DU128" s="80"/>
      <c r="DV128" s="80"/>
      <c r="DW128" s="80"/>
      <c r="DX128" s="80"/>
      <c r="DY128" s="80"/>
      <c r="DZ128" s="80"/>
      <c r="EA128" s="80"/>
      <c r="EB128" s="80"/>
      <c r="EC128" s="80"/>
      <c r="ED128" s="80"/>
      <c r="EE128" s="80"/>
      <c r="EF128" s="80"/>
      <c r="EG128" s="80"/>
      <c r="EH128" s="80"/>
      <c r="EI128" s="80"/>
      <c r="EJ128" s="80"/>
      <c r="EK128" s="80"/>
      <c r="EL128" s="80"/>
      <c r="EM128" s="80"/>
      <c r="EN128" s="80"/>
      <c r="EO128" s="80"/>
      <c r="EP128" s="80"/>
      <c r="EQ128" s="80"/>
      <c r="ER128" s="80"/>
      <c r="ES128" s="80"/>
      <c r="ET128" s="80"/>
      <c r="EU128" s="80"/>
      <c r="EV128" s="80"/>
      <c r="EW128" s="80"/>
      <c r="EX128" s="80"/>
      <c r="EY128" s="80"/>
      <c r="EZ128" s="80"/>
      <c r="FA128" s="80"/>
      <c r="FB128" s="80"/>
      <c r="FC128" s="80"/>
      <c r="FD128" s="80"/>
      <c r="FE128" s="80"/>
      <c r="FF128" s="80"/>
      <c r="FG128" s="80"/>
      <c r="FH128" s="80"/>
      <c r="FI128" s="80"/>
      <c r="FJ128" s="80"/>
    </row>
    <row r="129" spans="1:166" s="20" customFormat="1" ht="45" x14ac:dyDescent="0.25">
      <c r="A129" s="13" t="s">
        <v>14</v>
      </c>
      <c r="B129" s="17" t="s">
        <v>180</v>
      </c>
      <c r="C129" s="18">
        <v>6.3</v>
      </c>
      <c r="D129" s="18">
        <v>6.3</v>
      </c>
      <c r="E129" s="18"/>
      <c r="F129" s="15">
        <v>110</v>
      </c>
      <c r="G129" s="68" t="s">
        <v>256</v>
      </c>
      <c r="H129" s="15" t="s">
        <v>105</v>
      </c>
      <c r="I129" s="15">
        <v>27.17</v>
      </c>
      <c r="J129" s="18">
        <v>92</v>
      </c>
      <c r="K129" s="16">
        <f>J129/0.93</f>
        <v>98.924731182795696</v>
      </c>
      <c r="L129" s="76">
        <v>1.22</v>
      </c>
      <c r="M129" s="56">
        <v>1.1040000000000001</v>
      </c>
      <c r="N129" s="23">
        <v>0</v>
      </c>
      <c r="O129" s="18">
        <f>SUM(L129:N129)</f>
        <v>2.3239999999999998</v>
      </c>
      <c r="P129" s="24" t="s">
        <v>311</v>
      </c>
      <c r="Q129" s="18">
        <f>MIN(C129:E129)</f>
        <v>6.3</v>
      </c>
      <c r="R129" s="18"/>
      <c r="S129" s="18"/>
      <c r="T129" s="18"/>
      <c r="U129" s="25">
        <f>SUM(O129-N129)/Q129*100</f>
        <v>36.888888888888886</v>
      </c>
      <c r="V129" s="25">
        <f>O129/K129*100+V130</f>
        <v>9.3697499999999998</v>
      </c>
      <c r="W129" s="18">
        <f>SUM(Q129-(O129-N129))</f>
        <v>3.976</v>
      </c>
      <c r="X129" s="19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  <c r="CN129" s="80"/>
      <c r="CO129" s="80"/>
      <c r="CP129" s="80"/>
      <c r="CQ129" s="80"/>
      <c r="CR129" s="80"/>
      <c r="CS129" s="80"/>
      <c r="CT129" s="80"/>
      <c r="CU129" s="80"/>
      <c r="CV129" s="80"/>
      <c r="CW129" s="80"/>
      <c r="CX129" s="80"/>
      <c r="CY129" s="80"/>
      <c r="CZ129" s="80"/>
      <c r="DA129" s="80"/>
      <c r="DB129" s="80"/>
      <c r="DC129" s="80"/>
      <c r="DD129" s="80"/>
      <c r="DE129" s="80"/>
      <c r="DF129" s="80"/>
      <c r="DG129" s="80"/>
      <c r="DH129" s="80"/>
      <c r="DI129" s="80"/>
      <c r="DJ129" s="80"/>
      <c r="DK129" s="80"/>
      <c r="DL129" s="80"/>
      <c r="DM129" s="80"/>
      <c r="DN129" s="80"/>
      <c r="DO129" s="80"/>
      <c r="DP129" s="80"/>
      <c r="DQ129" s="80"/>
      <c r="DR129" s="80"/>
      <c r="DS129" s="80"/>
      <c r="DT129" s="80"/>
      <c r="DU129" s="80"/>
      <c r="DV129" s="80"/>
      <c r="DW129" s="80"/>
      <c r="DX129" s="80"/>
      <c r="DY129" s="80"/>
      <c r="DZ129" s="80"/>
      <c r="EA129" s="80"/>
      <c r="EB129" s="80"/>
      <c r="EC129" s="80"/>
      <c r="ED129" s="80"/>
      <c r="EE129" s="80"/>
      <c r="EF129" s="80"/>
      <c r="EG129" s="80"/>
      <c r="EH129" s="80"/>
      <c r="EI129" s="80"/>
      <c r="EJ129" s="80"/>
      <c r="EK129" s="80"/>
      <c r="EL129" s="80"/>
      <c r="EM129" s="80"/>
      <c r="EN129" s="80"/>
      <c r="EO129" s="80"/>
      <c r="EP129" s="80"/>
      <c r="EQ129" s="80"/>
      <c r="ER129" s="80"/>
      <c r="ES129" s="80"/>
      <c r="ET129" s="80"/>
      <c r="EU129" s="80"/>
      <c r="EV129" s="80"/>
      <c r="EW129" s="80"/>
      <c r="EX129" s="80"/>
      <c r="EY129" s="80"/>
      <c r="EZ129" s="80"/>
      <c r="FA129" s="80"/>
      <c r="FB129" s="80"/>
      <c r="FC129" s="80"/>
      <c r="FD129" s="80"/>
      <c r="FE129" s="80"/>
      <c r="FF129" s="80"/>
      <c r="FG129" s="80"/>
      <c r="FH129" s="80"/>
      <c r="FI129" s="80"/>
      <c r="FJ129" s="80"/>
    </row>
    <row r="130" spans="1:166" s="37" customFormat="1" ht="45" x14ac:dyDescent="0.25">
      <c r="A130" s="30" t="s">
        <v>33</v>
      </c>
      <c r="B130" s="34" t="s">
        <v>181</v>
      </c>
      <c r="C130" s="35">
        <v>10</v>
      </c>
      <c r="D130" s="35">
        <v>6.3</v>
      </c>
      <c r="E130" s="35"/>
      <c r="F130" s="35">
        <v>110</v>
      </c>
      <c r="G130" s="69" t="s">
        <v>257</v>
      </c>
      <c r="H130" s="32" t="s">
        <v>105</v>
      </c>
      <c r="I130" s="32">
        <v>5.9</v>
      </c>
      <c r="J130" s="32">
        <v>92</v>
      </c>
      <c r="K130" s="33">
        <f>J130/0.93</f>
        <v>98.924731182795696</v>
      </c>
      <c r="L130" s="75">
        <v>5.78</v>
      </c>
      <c r="M130" s="35">
        <v>1.165</v>
      </c>
      <c r="N130" s="40">
        <v>0</v>
      </c>
      <c r="O130" s="35">
        <f>SUM(L130:N130)</f>
        <v>6.9450000000000003</v>
      </c>
      <c r="P130" s="66" t="s">
        <v>312</v>
      </c>
      <c r="Q130" s="35">
        <f>MIN(C130:E130)</f>
        <v>6.3</v>
      </c>
      <c r="R130" s="35"/>
      <c r="S130" s="35"/>
      <c r="T130" s="35"/>
      <c r="U130" s="39">
        <f>SUM(O130-N130)/Q130*100</f>
        <v>110.23809523809524</v>
      </c>
      <c r="V130" s="39">
        <f>O130/K130*100</f>
        <v>7.0204891304347834</v>
      </c>
      <c r="W130" s="35">
        <f>SUM(Q130-(O130-N130))</f>
        <v>-0.64500000000000046</v>
      </c>
      <c r="X130" s="36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  <c r="CN130" s="80"/>
      <c r="CO130" s="80"/>
      <c r="CP130" s="80"/>
      <c r="CQ130" s="80"/>
      <c r="CR130" s="80"/>
      <c r="CS130" s="80"/>
      <c r="CT130" s="80"/>
      <c r="CU130" s="80"/>
      <c r="CV130" s="80"/>
      <c r="CW130" s="80"/>
      <c r="CX130" s="80"/>
      <c r="CY130" s="80"/>
      <c r="CZ130" s="80"/>
      <c r="DA130" s="80"/>
      <c r="DB130" s="80"/>
      <c r="DC130" s="80"/>
      <c r="DD130" s="80"/>
      <c r="DE130" s="80"/>
      <c r="DF130" s="80"/>
      <c r="DG130" s="80"/>
      <c r="DH130" s="80"/>
      <c r="DI130" s="80"/>
      <c r="DJ130" s="80"/>
      <c r="DK130" s="80"/>
      <c r="DL130" s="80"/>
      <c r="DM130" s="80"/>
      <c r="DN130" s="80"/>
      <c r="DO130" s="80"/>
      <c r="DP130" s="80"/>
      <c r="DQ130" s="80"/>
      <c r="DR130" s="80"/>
      <c r="DS130" s="80"/>
      <c r="DT130" s="80"/>
      <c r="DU130" s="80"/>
      <c r="DV130" s="80"/>
      <c r="DW130" s="80"/>
      <c r="DX130" s="80"/>
      <c r="DY130" s="80"/>
      <c r="DZ130" s="80"/>
      <c r="EA130" s="80"/>
      <c r="EB130" s="80"/>
      <c r="EC130" s="80"/>
      <c r="ED130" s="80"/>
      <c r="EE130" s="80"/>
      <c r="EF130" s="80"/>
      <c r="EG130" s="80"/>
      <c r="EH130" s="80"/>
      <c r="EI130" s="80"/>
      <c r="EJ130" s="80"/>
      <c r="EK130" s="80"/>
      <c r="EL130" s="80"/>
      <c r="EM130" s="80"/>
      <c r="EN130" s="80"/>
      <c r="EO130" s="80"/>
      <c r="EP130" s="80"/>
      <c r="EQ130" s="80"/>
      <c r="ER130" s="80"/>
      <c r="ES130" s="80"/>
      <c r="ET130" s="80"/>
      <c r="EU130" s="80"/>
      <c r="EV130" s="80"/>
      <c r="EW130" s="80"/>
      <c r="EX130" s="80"/>
      <c r="EY130" s="80"/>
      <c r="EZ130" s="80"/>
      <c r="FA130" s="80"/>
      <c r="FB130" s="80"/>
      <c r="FC130" s="80"/>
      <c r="FD130" s="80"/>
      <c r="FE130" s="80"/>
      <c r="FF130" s="80"/>
      <c r="FG130" s="80"/>
      <c r="FH130" s="80"/>
      <c r="FI130" s="80"/>
      <c r="FJ130" s="80"/>
    </row>
    <row r="131" spans="1:166" s="2" customFormat="1" ht="34.5" customHeight="1" x14ac:dyDescent="0.25">
      <c r="A131" s="88" t="s">
        <v>187</v>
      </c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90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77"/>
      <c r="DQ131" s="77"/>
      <c r="DR131" s="77"/>
      <c r="DS131" s="77"/>
      <c r="DT131" s="77"/>
      <c r="DU131" s="77"/>
      <c r="DV131" s="77"/>
      <c r="DW131" s="77"/>
      <c r="DX131" s="77"/>
      <c r="DY131" s="77"/>
      <c r="DZ131" s="77"/>
      <c r="EA131" s="77"/>
      <c r="EB131" s="77"/>
      <c r="EC131" s="77"/>
      <c r="ED131" s="77"/>
      <c r="EE131" s="77"/>
      <c r="EF131" s="77"/>
      <c r="EG131" s="77"/>
      <c r="EH131" s="77"/>
      <c r="EI131" s="77"/>
      <c r="EJ131" s="77"/>
      <c r="EK131" s="77"/>
      <c r="EL131" s="77"/>
      <c r="EM131" s="77"/>
      <c r="EN131" s="77"/>
      <c r="EO131" s="77"/>
      <c r="EP131" s="77"/>
      <c r="EQ131" s="77"/>
      <c r="ER131" s="77"/>
      <c r="ES131" s="77"/>
      <c r="ET131" s="77"/>
      <c r="EU131" s="77"/>
      <c r="EV131" s="77"/>
      <c r="EW131" s="77"/>
      <c r="EX131" s="77"/>
      <c r="EY131" s="77"/>
      <c r="EZ131" s="77"/>
      <c r="FA131" s="77"/>
      <c r="FB131" s="77"/>
      <c r="FC131" s="77"/>
      <c r="FD131" s="77"/>
      <c r="FE131" s="77"/>
      <c r="FF131" s="77"/>
      <c r="FG131" s="77"/>
      <c r="FH131" s="77"/>
      <c r="FI131" s="77"/>
      <c r="FJ131" s="77"/>
    </row>
    <row r="132" spans="1:166" s="20" customFormat="1" ht="45" x14ac:dyDescent="0.25">
      <c r="A132" s="13" t="s">
        <v>11</v>
      </c>
      <c r="B132" s="14" t="s">
        <v>188</v>
      </c>
      <c r="C132" s="15"/>
      <c r="D132" s="15"/>
      <c r="E132" s="15"/>
      <c r="F132" s="15">
        <v>110</v>
      </c>
      <c r="G132" s="15"/>
      <c r="H132" s="15" t="s">
        <v>41</v>
      </c>
      <c r="I132" s="15">
        <v>46.1</v>
      </c>
      <c r="J132" s="15">
        <v>70</v>
      </c>
      <c r="K132" s="16">
        <f>J132/0.93</f>
        <v>75.268817204301072</v>
      </c>
      <c r="L132" s="15">
        <f>SUM(L133:L133)</f>
        <v>1.22</v>
      </c>
      <c r="M132" s="15">
        <f>SUM(M133:M133)</f>
        <v>1.0999999999999999E-2</v>
      </c>
      <c r="N132" s="15">
        <f>SUM(N133:N133)</f>
        <v>0</v>
      </c>
      <c r="O132" s="15">
        <f>SUM(O133:O133)</f>
        <v>1.2309999999999999</v>
      </c>
      <c r="P132" s="17" t="s">
        <v>408</v>
      </c>
      <c r="Q132" s="15"/>
      <c r="R132" s="15"/>
      <c r="S132" s="15"/>
      <c r="T132" s="15"/>
      <c r="U132" s="15"/>
      <c r="V132" s="83">
        <f>SUM(O132/K132*100)</f>
        <v>1.6354714285714285</v>
      </c>
      <c r="W132" s="15">
        <f>SUM(W133:W133)</f>
        <v>8.7690000000000001</v>
      </c>
      <c r="X132" s="19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  <c r="CN132" s="80"/>
      <c r="CO132" s="80"/>
      <c r="CP132" s="80"/>
      <c r="CQ132" s="80"/>
      <c r="CR132" s="80"/>
      <c r="CS132" s="80"/>
      <c r="CT132" s="80"/>
      <c r="CU132" s="80"/>
      <c r="CV132" s="80"/>
      <c r="CW132" s="80"/>
      <c r="CX132" s="80"/>
      <c r="CY132" s="80"/>
      <c r="CZ132" s="80"/>
      <c r="DA132" s="80"/>
      <c r="DB132" s="80"/>
      <c r="DC132" s="80"/>
      <c r="DD132" s="80"/>
      <c r="DE132" s="80"/>
      <c r="DF132" s="80"/>
      <c r="DG132" s="80"/>
      <c r="DH132" s="80"/>
      <c r="DI132" s="80"/>
      <c r="DJ132" s="80"/>
      <c r="DK132" s="80"/>
      <c r="DL132" s="80"/>
      <c r="DM132" s="80"/>
      <c r="DN132" s="80"/>
      <c r="DO132" s="80"/>
      <c r="DP132" s="80"/>
      <c r="DQ132" s="80"/>
      <c r="DR132" s="80"/>
      <c r="DS132" s="80"/>
      <c r="DT132" s="80"/>
      <c r="DU132" s="80"/>
      <c r="DV132" s="80"/>
      <c r="DW132" s="80"/>
      <c r="DX132" s="80"/>
      <c r="DY132" s="80"/>
      <c r="DZ132" s="80"/>
      <c r="EA132" s="80"/>
      <c r="EB132" s="80"/>
      <c r="EC132" s="80"/>
      <c r="ED132" s="80"/>
      <c r="EE132" s="80"/>
      <c r="EF132" s="80"/>
      <c r="EG132" s="80"/>
      <c r="EH132" s="80"/>
      <c r="EI132" s="80"/>
      <c r="EJ132" s="80"/>
      <c r="EK132" s="80"/>
      <c r="EL132" s="80"/>
      <c r="EM132" s="80"/>
      <c r="EN132" s="80"/>
      <c r="EO132" s="80"/>
      <c r="EP132" s="80"/>
      <c r="EQ132" s="80"/>
      <c r="ER132" s="80"/>
      <c r="ES132" s="80"/>
      <c r="ET132" s="80"/>
      <c r="EU132" s="80"/>
      <c r="EV132" s="80"/>
      <c r="EW132" s="80"/>
      <c r="EX132" s="80"/>
      <c r="EY132" s="80"/>
      <c r="EZ132" s="80"/>
      <c r="FA132" s="80"/>
      <c r="FB132" s="80"/>
      <c r="FC132" s="80"/>
      <c r="FD132" s="80"/>
      <c r="FE132" s="80"/>
      <c r="FF132" s="80"/>
      <c r="FG132" s="80"/>
      <c r="FH132" s="80"/>
      <c r="FI132" s="80"/>
      <c r="FJ132" s="80"/>
    </row>
    <row r="133" spans="1:166" s="20" customFormat="1" ht="30" x14ac:dyDescent="0.25">
      <c r="A133" s="13" t="s">
        <v>12</v>
      </c>
      <c r="B133" s="17" t="s">
        <v>190</v>
      </c>
      <c r="C133" s="18">
        <v>10</v>
      </c>
      <c r="D133" s="18">
        <v>10</v>
      </c>
      <c r="E133" s="18"/>
      <c r="F133" s="18">
        <v>110</v>
      </c>
      <c r="G133" s="27" t="s">
        <v>189</v>
      </c>
      <c r="H133" s="15" t="s">
        <v>41</v>
      </c>
      <c r="I133" s="15">
        <v>46.1</v>
      </c>
      <c r="J133" s="18">
        <v>70</v>
      </c>
      <c r="K133" s="16">
        <f>J133/0.93</f>
        <v>75.268817204301072</v>
      </c>
      <c r="L133" s="18">
        <v>1.22</v>
      </c>
      <c r="M133" s="18">
        <v>1.0999999999999999E-2</v>
      </c>
      <c r="N133" s="18">
        <v>0</v>
      </c>
      <c r="O133" s="18">
        <f>SUM(L133:N133)</f>
        <v>1.2309999999999999</v>
      </c>
      <c r="P133" s="24" t="s">
        <v>315</v>
      </c>
      <c r="Q133" s="18">
        <f>MIN(C133:E133)</f>
        <v>10</v>
      </c>
      <c r="R133" s="18"/>
      <c r="S133" s="18"/>
      <c r="T133" s="18"/>
      <c r="U133" s="25">
        <f>SUM(O133-N133)/Q133*100</f>
        <v>12.309999999999999</v>
      </c>
      <c r="V133" s="25">
        <f>O133/K133*100</f>
        <v>1.6354714285714285</v>
      </c>
      <c r="W133" s="18">
        <f>SUM(Q133-(O133-N133))</f>
        <v>8.7690000000000001</v>
      </c>
      <c r="X133" s="19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  <c r="CN133" s="80"/>
      <c r="CO133" s="80"/>
      <c r="CP133" s="80"/>
      <c r="CQ133" s="80"/>
      <c r="CR133" s="80"/>
      <c r="CS133" s="80"/>
      <c r="CT133" s="80"/>
      <c r="CU133" s="80"/>
      <c r="CV133" s="80"/>
      <c r="CW133" s="80"/>
      <c r="CX133" s="80"/>
      <c r="CY133" s="80"/>
      <c r="CZ133" s="80"/>
      <c r="DA133" s="80"/>
      <c r="DB133" s="80"/>
      <c r="DC133" s="80"/>
      <c r="DD133" s="80"/>
      <c r="DE133" s="80"/>
      <c r="DF133" s="80"/>
      <c r="DG133" s="80"/>
      <c r="DH133" s="80"/>
      <c r="DI133" s="80"/>
      <c r="DJ133" s="80"/>
      <c r="DK133" s="80"/>
      <c r="DL133" s="80"/>
      <c r="DM133" s="80"/>
      <c r="DN133" s="80"/>
      <c r="DO133" s="80"/>
      <c r="DP133" s="80"/>
      <c r="DQ133" s="80"/>
      <c r="DR133" s="80"/>
      <c r="DS133" s="80"/>
      <c r="DT133" s="80"/>
      <c r="DU133" s="80"/>
      <c r="DV133" s="80"/>
      <c r="DW133" s="80"/>
      <c r="DX133" s="80"/>
      <c r="DY133" s="80"/>
      <c r="DZ133" s="80"/>
      <c r="EA133" s="80"/>
      <c r="EB133" s="80"/>
      <c r="EC133" s="80"/>
      <c r="ED133" s="80"/>
      <c r="EE133" s="80"/>
      <c r="EF133" s="80"/>
      <c r="EG133" s="80"/>
      <c r="EH133" s="80"/>
      <c r="EI133" s="80"/>
      <c r="EJ133" s="80"/>
      <c r="EK133" s="80"/>
      <c r="EL133" s="80"/>
      <c r="EM133" s="80"/>
      <c r="EN133" s="80"/>
      <c r="EO133" s="80"/>
      <c r="EP133" s="80"/>
      <c r="EQ133" s="80"/>
      <c r="ER133" s="80"/>
      <c r="ES133" s="80"/>
      <c r="ET133" s="80"/>
      <c r="EU133" s="80"/>
      <c r="EV133" s="80"/>
      <c r="EW133" s="80"/>
      <c r="EX133" s="80"/>
      <c r="EY133" s="80"/>
      <c r="EZ133" s="80"/>
      <c r="FA133" s="80"/>
      <c r="FB133" s="80"/>
      <c r="FC133" s="80"/>
      <c r="FD133" s="80"/>
      <c r="FE133" s="80"/>
      <c r="FF133" s="80"/>
      <c r="FG133" s="80"/>
      <c r="FH133" s="80"/>
      <c r="FI133" s="80"/>
      <c r="FJ133" s="80"/>
    </row>
    <row r="134" spans="1:166" s="2" customFormat="1" ht="34.5" customHeight="1" x14ac:dyDescent="0.25">
      <c r="A134" s="88" t="s">
        <v>191</v>
      </c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90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  <c r="DC134" s="77"/>
      <c r="DD134" s="77"/>
      <c r="DE134" s="77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77"/>
      <c r="DQ134" s="77"/>
      <c r="DR134" s="77"/>
      <c r="DS134" s="77"/>
      <c r="DT134" s="77"/>
      <c r="DU134" s="77"/>
      <c r="DV134" s="77"/>
      <c r="DW134" s="77"/>
      <c r="DX134" s="77"/>
      <c r="DY134" s="77"/>
      <c r="DZ134" s="77"/>
      <c r="EA134" s="77"/>
      <c r="EB134" s="77"/>
      <c r="EC134" s="77"/>
      <c r="ED134" s="77"/>
      <c r="EE134" s="77"/>
      <c r="EF134" s="77"/>
      <c r="EG134" s="77"/>
      <c r="EH134" s="77"/>
      <c r="EI134" s="77"/>
      <c r="EJ134" s="77"/>
      <c r="EK134" s="77"/>
      <c r="EL134" s="77"/>
      <c r="EM134" s="77"/>
      <c r="EN134" s="77"/>
      <c r="EO134" s="77"/>
      <c r="EP134" s="77"/>
      <c r="EQ134" s="77"/>
      <c r="ER134" s="77"/>
      <c r="ES134" s="77"/>
      <c r="ET134" s="77"/>
      <c r="EU134" s="77"/>
      <c r="EV134" s="77"/>
      <c r="EW134" s="77"/>
      <c r="EX134" s="77"/>
      <c r="EY134" s="77"/>
      <c r="EZ134" s="77"/>
      <c r="FA134" s="77"/>
      <c r="FB134" s="77"/>
      <c r="FC134" s="77"/>
      <c r="FD134" s="77"/>
      <c r="FE134" s="77"/>
      <c r="FF134" s="77"/>
      <c r="FG134" s="77"/>
      <c r="FH134" s="77"/>
      <c r="FI134" s="77"/>
      <c r="FJ134" s="77"/>
    </row>
    <row r="135" spans="1:166" s="20" customFormat="1" ht="57" x14ac:dyDescent="0.25">
      <c r="A135" s="13" t="s">
        <v>11</v>
      </c>
      <c r="B135" s="14" t="s">
        <v>192</v>
      </c>
      <c r="C135" s="15"/>
      <c r="D135" s="15"/>
      <c r="E135" s="15"/>
      <c r="F135" s="15">
        <v>110</v>
      </c>
      <c r="G135" s="15"/>
      <c r="H135" s="15" t="s">
        <v>144</v>
      </c>
      <c r="I135" s="15">
        <v>34.76</v>
      </c>
      <c r="J135" s="15">
        <v>81</v>
      </c>
      <c r="K135" s="16">
        <f>J135/0.93</f>
        <v>87.096774193548384</v>
      </c>
      <c r="L135" s="15">
        <f>SUM(L136:L136)</f>
        <v>30</v>
      </c>
      <c r="M135" s="15">
        <f>SUM(M136:M136)</f>
        <v>0</v>
      </c>
      <c r="N135" s="15">
        <f>SUM(N136:N136)</f>
        <v>0</v>
      </c>
      <c r="O135" s="15">
        <f>SUM(O136:O136)</f>
        <v>30</v>
      </c>
      <c r="P135" s="17" t="s">
        <v>144</v>
      </c>
      <c r="Q135" s="15"/>
      <c r="R135" s="15"/>
      <c r="S135" s="15"/>
      <c r="T135" s="15"/>
      <c r="U135" s="15"/>
      <c r="V135" s="83">
        <f>SUM(O135/K135*100)</f>
        <v>34.444444444444443</v>
      </c>
      <c r="W135" s="15">
        <f>SUM(W136:W136)</f>
        <v>0</v>
      </c>
      <c r="X135" s="19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0"/>
      <c r="CK135" s="80"/>
      <c r="CL135" s="80"/>
      <c r="CM135" s="80"/>
      <c r="CN135" s="80"/>
      <c r="CO135" s="80"/>
      <c r="CP135" s="80"/>
      <c r="CQ135" s="80"/>
      <c r="CR135" s="80"/>
      <c r="CS135" s="80"/>
      <c r="CT135" s="80"/>
      <c r="CU135" s="80"/>
      <c r="CV135" s="80"/>
      <c r="CW135" s="80"/>
      <c r="CX135" s="80"/>
      <c r="CY135" s="80"/>
      <c r="CZ135" s="80"/>
      <c r="DA135" s="80"/>
      <c r="DB135" s="80"/>
      <c r="DC135" s="80"/>
      <c r="DD135" s="80"/>
      <c r="DE135" s="80"/>
      <c r="DF135" s="80"/>
      <c r="DG135" s="80"/>
      <c r="DH135" s="80"/>
      <c r="DI135" s="80"/>
      <c r="DJ135" s="80"/>
      <c r="DK135" s="80"/>
      <c r="DL135" s="80"/>
      <c r="DM135" s="80"/>
      <c r="DN135" s="80"/>
      <c r="DO135" s="80"/>
      <c r="DP135" s="80"/>
      <c r="DQ135" s="80"/>
      <c r="DR135" s="80"/>
      <c r="DS135" s="80"/>
      <c r="DT135" s="80"/>
      <c r="DU135" s="80"/>
      <c r="DV135" s="80"/>
      <c r="DW135" s="80"/>
      <c r="DX135" s="80"/>
      <c r="DY135" s="80"/>
      <c r="DZ135" s="80"/>
      <c r="EA135" s="80"/>
      <c r="EB135" s="80"/>
      <c r="EC135" s="80"/>
      <c r="ED135" s="80"/>
      <c r="EE135" s="80"/>
      <c r="EF135" s="80"/>
      <c r="EG135" s="80"/>
      <c r="EH135" s="80"/>
      <c r="EI135" s="80"/>
      <c r="EJ135" s="80"/>
      <c r="EK135" s="80"/>
      <c r="EL135" s="80"/>
      <c r="EM135" s="80"/>
      <c r="EN135" s="80"/>
      <c r="EO135" s="80"/>
      <c r="EP135" s="80"/>
      <c r="EQ135" s="80"/>
      <c r="ER135" s="80"/>
      <c r="ES135" s="80"/>
      <c r="ET135" s="80"/>
      <c r="EU135" s="80"/>
      <c r="EV135" s="80"/>
      <c r="EW135" s="80"/>
      <c r="EX135" s="80"/>
      <c r="EY135" s="80"/>
      <c r="EZ135" s="80"/>
      <c r="FA135" s="80"/>
      <c r="FB135" s="80"/>
      <c r="FC135" s="80"/>
      <c r="FD135" s="80"/>
      <c r="FE135" s="80"/>
      <c r="FF135" s="80"/>
      <c r="FG135" s="80"/>
      <c r="FH135" s="80"/>
      <c r="FI135" s="80"/>
      <c r="FJ135" s="80"/>
    </row>
    <row r="136" spans="1:166" s="20" customFormat="1" ht="105" x14ac:dyDescent="0.25">
      <c r="A136" s="13" t="s">
        <v>12</v>
      </c>
      <c r="B136" s="17" t="s">
        <v>268</v>
      </c>
      <c r="C136" s="18"/>
      <c r="D136" s="18"/>
      <c r="E136" s="18"/>
      <c r="F136" s="18">
        <v>110</v>
      </c>
      <c r="G136" s="27" t="s">
        <v>193</v>
      </c>
      <c r="H136" s="15" t="s">
        <v>144</v>
      </c>
      <c r="I136" s="15">
        <v>34.76</v>
      </c>
      <c r="J136" s="18">
        <v>81</v>
      </c>
      <c r="K136" s="16">
        <f>J136/0.93</f>
        <v>87.096774193548384</v>
      </c>
      <c r="L136" s="18">
        <v>30</v>
      </c>
      <c r="M136" s="18">
        <v>0</v>
      </c>
      <c r="N136" s="18">
        <v>0</v>
      </c>
      <c r="O136" s="18">
        <f>SUM(L136:N136)</f>
        <v>30</v>
      </c>
      <c r="P136" s="24" t="s">
        <v>269</v>
      </c>
      <c r="Q136" s="18"/>
      <c r="R136" s="18"/>
      <c r="S136" s="18"/>
      <c r="T136" s="18"/>
      <c r="U136" s="25"/>
      <c r="V136" s="25">
        <f>O136/K136*100</f>
        <v>34.444444444444443</v>
      </c>
      <c r="W136" s="18"/>
      <c r="X136" s="19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0"/>
      <c r="CK136" s="80"/>
      <c r="CL136" s="80"/>
      <c r="CM136" s="80"/>
      <c r="CN136" s="80"/>
      <c r="CO136" s="80"/>
      <c r="CP136" s="80"/>
      <c r="CQ136" s="80"/>
      <c r="CR136" s="80"/>
      <c r="CS136" s="80"/>
      <c r="CT136" s="80"/>
      <c r="CU136" s="80"/>
      <c r="CV136" s="80"/>
      <c r="CW136" s="80"/>
      <c r="CX136" s="80"/>
      <c r="CY136" s="80"/>
      <c r="CZ136" s="80"/>
      <c r="DA136" s="80"/>
      <c r="DB136" s="80"/>
      <c r="DC136" s="80"/>
      <c r="DD136" s="80"/>
      <c r="DE136" s="80"/>
      <c r="DF136" s="80"/>
      <c r="DG136" s="80"/>
      <c r="DH136" s="80"/>
      <c r="DI136" s="80"/>
      <c r="DJ136" s="80"/>
      <c r="DK136" s="80"/>
      <c r="DL136" s="80"/>
      <c r="DM136" s="80"/>
      <c r="DN136" s="80"/>
      <c r="DO136" s="80"/>
      <c r="DP136" s="80"/>
      <c r="DQ136" s="80"/>
      <c r="DR136" s="80"/>
      <c r="DS136" s="80"/>
      <c r="DT136" s="80"/>
      <c r="DU136" s="80"/>
      <c r="DV136" s="80"/>
      <c r="DW136" s="80"/>
      <c r="DX136" s="80"/>
      <c r="DY136" s="80"/>
      <c r="DZ136" s="80"/>
      <c r="EA136" s="80"/>
      <c r="EB136" s="80"/>
      <c r="EC136" s="80"/>
      <c r="ED136" s="80"/>
      <c r="EE136" s="80"/>
      <c r="EF136" s="80"/>
      <c r="EG136" s="80"/>
      <c r="EH136" s="80"/>
      <c r="EI136" s="80"/>
      <c r="EJ136" s="80"/>
      <c r="EK136" s="80"/>
      <c r="EL136" s="80"/>
      <c r="EM136" s="80"/>
      <c r="EN136" s="80"/>
      <c r="EO136" s="80"/>
      <c r="EP136" s="80"/>
      <c r="EQ136" s="80"/>
      <c r="ER136" s="80"/>
      <c r="ES136" s="80"/>
      <c r="ET136" s="80"/>
      <c r="EU136" s="80"/>
      <c r="EV136" s="80"/>
      <c r="EW136" s="80"/>
      <c r="EX136" s="80"/>
      <c r="EY136" s="80"/>
      <c r="EZ136" s="80"/>
      <c r="FA136" s="80"/>
      <c r="FB136" s="80"/>
      <c r="FC136" s="80"/>
      <c r="FD136" s="80"/>
      <c r="FE136" s="80"/>
      <c r="FF136" s="80"/>
      <c r="FG136" s="80"/>
      <c r="FH136" s="80"/>
      <c r="FI136" s="80"/>
      <c r="FJ136" s="80"/>
    </row>
    <row r="137" spans="1:166" s="2" customFormat="1" ht="34.5" customHeight="1" x14ac:dyDescent="0.25">
      <c r="A137" s="88" t="s">
        <v>383</v>
      </c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90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  <c r="DC137" s="77"/>
      <c r="DD137" s="77"/>
      <c r="DE137" s="77"/>
      <c r="DF137" s="77"/>
      <c r="DG137" s="77"/>
      <c r="DH137" s="77"/>
      <c r="DI137" s="77"/>
      <c r="DJ137" s="77"/>
      <c r="DK137" s="77"/>
      <c r="DL137" s="77"/>
      <c r="DM137" s="77"/>
      <c r="DN137" s="77"/>
      <c r="DO137" s="77"/>
      <c r="DP137" s="77"/>
      <c r="DQ137" s="77"/>
      <c r="DR137" s="77"/>
      <c r="DS137" s="77"/>
      <c r="DT137" s="77"/>
      <c r="DU137" s="77"/>
      <c r="DV137" s="77"/>
      <c r="DW137" s="77"/>
      <c r="DX137" s="77"/>
      <c r="DY137" s="77"/>
      <c r="DZ137" s="77"/>
      <c r="EA137" s="77"/>
      <c r="EB137" s="77"/>
      <c r="EC137" s="77"/>
      <c r="ED137" s="77"/>
      <c r="EE137" s="77"/>
      <c r="EF137" s="77"/>
      <c r="EG137" s="77"/>
      <c r="EH137" s="77"/>
      <c r="EI137" s="77"/>
      <c r="EJ137" s="77"/>
      <c r="EK137" s="77"/>
      <c r="EL137" s="77"/>
      <c r="EM137" s="77"/>
      <c r="EN137" s="77"/>
      <c r="EO137" s="77"/>
      <c r="EP137" s="77"/>
      <c r="EQ137" s="77"/>
      <c r="ER137" s="77"/>
      <c r="ES137" s="77"/>
      <c r="ET137" s="77"/>
      <c r="EU137" s="77"/>
      <c r="EV137" s="77"/>
      <c r="EW137" s="77"/>
      <c r="EX137" s="77"/>
      <c r="EY137" s="77"/>
      <c r="EZ137" s="77"/>
      <c r="FA137" s="77"/>
      <c r="FB137" s="77"/>
      <c r="FC137" s="77"/>
      <c r="FD137" s="77"/>
      <c r="FE137" s="77"/>
      <c r="FF137" s="77"/>
      <c r="FG137" s="77"/>
      <c r="FH137" s="77"/>
      <c r="FI137" s="77"/>
      <c r="FJ137" s="77"/>
    </row>
    <row r="138" spans="1:166" s="20" customFormat="1" ht="42.75" x14ac:dyDescent="0.25">
      <c r="A138" s="13" t="s">
        <v>11</v>
      </c>
      <c r="B138" s="14" t="s">
        <v>384</v>
      </c>
      <c r="C138" s="15"/>
      <c r="D138" s="15"/>
      <c r="E138" s="15"/>
      <c r="F138" s="15">
        <v>110</v>
      </c>
      <c r="G138" s="15"/>
      <c r="H138" s="73" t="s">
        <v>105</v>
      </c>
      <c r="I138" s="15">
        <v>5.8</v>
      </c>
      <c r="J138" s="15">
        <v>92</v>
      </c>
      <c r="K138" s="16">
        <f>J138/0.93</f>
        <v>98.924731182795696</v>
      </c>
      <c r="L138" s="15">
        <f>SUM(L139:L139)</f>
        <v>7.7770000000000001</v>
      </c>
      <c r="M138" s="15">
        <f>SUM(M139:M139)</f>
        <v>57</v>
      </c>
      <c r="N138" s="15">
        <f>SUM(N139:N139)</f>
        <v>0</v>
      </c>
      <c r="O138" s="15">
        <f>SUM(O139:O139)</f>
        <v>64.777000000000001</v>
      </c>
      <c r="P138" s="17" t="s">
        <v>105</v>
      </c>
      <c r="Q138" s="15"/>
      <c r="R138" s="15"/>
      <c r="S138" s="15"/>
      <c r="T138" s="15"/>
      <c r="U138" s="15"/>
      <c r="V138" s="83">
        <f>SUM(O138/K138*100)</f>
        <v>65.481097826086966</v>
      </c>
      <c r="W138" s="15">
        <f>SUM(W139:W139)</f>
        <v>-39.777000000000001</v>
      </c>
      <c r="X138" s="19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  <c r="CN138" s="80"/>
      <c r="CO138" s="80"/>
      <c r="CP138" s="80"/>
      <c r="CQ138" s="80"/>
      <c r="CR138" s="80"/>
      <c r="CS138" s="80"/>
      <c r="CT138" s="80"/>
      <c r="CU138" s="80"/>
      <c r="CV138" s="80"/>
      <c r="CW138" s="80"/>
      <c r="CX138" s="80"/>
      <c r="CY138" s="80"/>
      <c r="CZ138" s="80"/>
      <c r="DA138" s="80"/>
      <c r="DB138" s="80"/>
      <c r="DC138" s="80"/>
      <c r="DD138" s="80"/>
      <c r="DE138" s="80"/>
      <c r="DF138" s="80"/>
      <c r="DG138" s="80"/>
      <c r="DH138" s="80"/>
      <c r="DI138" s="80"/>
      <c r="DJ138" s="80"/>
      <c r="DK138" s="80"/>
      <c r="DL138" s="80"/>
      <c r="DM138" s="80"/>
      <c r="DN138" s="80"/>
      <c r="DO138" s="80"/>
      <c r="DP138" s="80"/>
      <c r="DQ138" s="80"/>
      <c r="DR138" s="80"/>
      <c r="DS138" s="80"/>
      <c r="DT138" s="80"/>
      <c r="DU138" s="80"/>
      <c r="DV138" s="80"/>
      <c r="DW138" s="80"/>
      <c r="DX138" s="80"/>
      <c r="DY138" s="80"/>
      <c r="DZ138" s="80"/>
      <c r="EA138" s="80"/>
      <c r="EB138" s="80"/>
      <c r="EC138" s="80"/>
      <c r="ED138" s="80"/>
      <c r="EE138" s="80"/>
      <c r="EF138" s="80"/>
      <c r="EG138" s="80"/>
      <c r="EH138" s="80"/>
      <c r="EI138" s="80"/>
      <c r="EJ138" s="80"/>
      <c r="EK138" s="80"/>
      <c r="EL138" s="80"/>
      <c r="EM138" s="80"/>
      <c r="EN138" s="80"/>
      <c r="EO138" s="80"/>
      <c r="EP138" s="80"/>
      <c r="EQ138" s="80"/>
      <c r="ER138" s="80"/>
      <c r="ES138" s="80"/>
      <c r="ET138" s="80"/>
      <c r="EU138" s="80"/>
      <c r="EV138" s="80"/>
      <c r="EW138" s="80"/>
      <c r="EX138" s="80"/>
      <c r="EY138" s="80"/>
      <c r="EZ138" s="80"/>
      <c r="FA138" s="80"/>
      <c r="FB138" s="80"/>
      <c r="FC138" s="80"/>
      <c r="FD138" s="80"/>
      <c r="FE138" s="80"/>
      <c r="FF138" s="80"/>
      <c r="FG138" s="80"/>
      <c r="FH138" s="80"/>
      <c r="FI138" s="80"/>
      <c r="FJ138" s="80"/>
    </row>
    <row r="139" spans="1:166" s="37" customFormat="1" ht="45" x14ac:dyDescent="0.25">
      <c r="A139" s="30" t="s">
        <v>12</v>
      </c>
      <c r="B139" s="34" t="s">
        <v>182</v>
      </c>
      <c r="C139" s="35">
        <v>25</v>
      </c>
      <c r="D139" s="35">
        <v>25</v>
      </c>
      <c r="E139" s="35"/>
      <c r="F139" s="35">
        <v>110</v>
      </c>
      <c r="G139" s="65" t="s">
        <v>412</v>
      </c>
      <c r="H139" s="38" t="s">
        <v>105</v>
      </c>
      <c r="I139" s="38">
        <v>5.8</v>
      </c>
      <c r="J139" s="35">
        <v>92</v>
      </c>
      <c r="K139" s="33">
        <f>J139/0.93</f>
        <v>98.924731182795696</v>
      </c>
      <c r="L139" s="35">
        <v>7.7770000000000001</v>
      </c>
      <c r="M139" s="35">
        <v>57</v>
      </c>
      <c r="N139" s="35">
        <v>0</v>
      </c>
      <c r="O139" s="35">
        <f>SUM(L139:N139)</f>
        <v>64.777000000000001</v>
      </c>
      <c r="P139" s="66" t="s">
        <v>105</v>
      </c>
      <c r="Q139" s="35">
        <f>MIN(C139:E139)</f>
        <v>25</v>
      </c>
      <c r="R139" s="35"/>
      <c r="S139" s="35"/>
      <c r="T139" s="35"/>
      <c r="U139" s="39">
        <f>SUM(O139-N139)/Q139*100</f>
        <v>259.108</v>
      </c>
      <c r="V139" s="39">
        <f>O139/K139*100</f>
        <v>65.481097826086966</v>
      </c>
      <c r="W139" s="35">
        <f>SUM(Q139-(O139-N139))</f>
        <v>-39.777000000000001</v>
      </c>
      <c r="X139" s="36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  <c r="CN139" s="80"/>
      <c r="CO139" s="80"/>
      <c r="CP139" s="80"/>
      <c r="CQ139" s="80"/>
      <c r="CR139" s="80"/>
      <c r="CS139" s="80"/>
      <c r="CT139" s="80"/>
      <c r="CU139" s="80"/>
      <c r="CV139" s="80"/>
      <c r="CW139" s="80"/>
      <c r="CX139" s="80"/>
      <c r="CY139" s="80"/>
      <c r="CZ139" s="80"/>
      <c r="DA139" s="80"/>
      <c r="DB139" s="80"/>
      <c r="DC139" s="80"/>
      <c r="DD139" s="80"/>
      <c r="DE139" s="80"/>
      <c r="DF139" s="80"/>
      <c r="DG139" s="80"/>
      <c r="DH139" s="80"/>
      <c r="DI139" s="80"/>
      <c r="DJ139" s="80"/>
      <c r="DK139" s="80"/>
      <c r="DL139" s="80"/>
      <c r="DM139" s="80"/>
      <c r="DN139" s="80"/>
      <c r="DO139" s="80"/>
      <c r="DP139" s="80"/>
      <c r="DQ139" s="80"/>
      <c r="DR139" s="80"/>
      <c r="DS139" s="80"/>
      <c r="DT139" s="80"/>
      <c r="DU139" s="80"/>
      <c r="DV139" s="80"/>
      <c r="DW139" s="80"/>
      <c r="DX139" s="80"/>
      <c r="DY139" s="80"/>
      <c r="DZ139" s="80"/>
      <c r="EA139" s="80"/>
      <c r="EB139" s="80"/>
      <c r="EC139" s="80"/>
      <c r="ED139" s="80"/>
      <c r="EE139" s="80"/>
      <c r="EF139" s="80"/>
      <c r="EG139" s="80"/>
      <c r="EH139" s="80"/>
      <c r="EI139" s="80"/>
      <c r="EJ139" s="80"/>
      <c r="EK139" s="80"/>
      <c r="EL139" s="80"/>
      <c r="EM139" s="80"/>
      <c r="EN139" s="80"/>
      <c r="EO139" s="80"/>
      <c r="EP139" s="80"/>
      <c r="EQ139" s="80"/>
      <c r="ER139" s="80"/>
      <c r="ES139" s="80"/>
      <c r="ET139" s="80"/>
      <c r="EU139" s="80"/>
      <c r="EV139" s="80"/>
      <c r="EW139" s="80"/>
      <c r="EX139" s="80"/>
      <c r="EY139" s="80"/>
      <c r="EZ139" s="80"/>
      <c r="FA139" s="80"/>
      <c r="FB139" s="80"/>
      <c r="FC139" s="80"/>
      <c r="FD139" s="80"/>
      <c r="FE139" s="80"/>
      <c r="FF139" s="80"/>
      <c r="FG139" s="80"/>
      <c r="FH139" s="80"/>
      <c r="FI139" s="80"/>
      <c r="FJ139" s="80"/>
    </row>
    <row r="140" spans="1:166" s="2" customFormat="1" ht="34.5" customHeight="1" x14ac:dyDescent="0.25">
      <c r="A140" s="88" t="s">
        <v>385</v>
      </c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90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  <c r="DC140" s="77"/>
      <c r="DD140" s="77"/>
      <c r="DE140" s="77"/>
      <c r="DF140" s="77"/>
      <c r="DG140" s="77"/>
      <c r="DH140" s="77"/>
      <c r="DI140" s="77"/>
      <c r="DJ140" s="77"/>
      <c r="DK140" s="77"/>
      <c r="DL140" s="77"/>
      <c r="DM140" s="77"/>
      <c r="DN140" s="77"/>
      <c r="DO140" s="77"/>
      <c r="DP140" s="77"/>
      <c r="DQ140" s="77"/>
      <c r="DR140" s="77"/>
      <c r="DS140" s="77"/>
      <c r="DT140" s="77"/>
      <c r="DU140" s="77"/>
      <c r="DV140" s="77"/>
      <c r="DW140" s="77"/>
      <c r="DX140" s="77"/>
      <c r="DY140" s="77"/>
      <c r="DZ140" s="77"/>
      <c r="EA140" s="77"/>
      <c r="EB140" s="77"/>
      <c r="EC140" s="77"/>
      <c r="ED140" s="77"/>
      <c r="EE140" s="77"/>
      <c r="EF140" s="77"/>
      <c r="EG140" s="77"/>
      <c r="EH140" s="77"/>
      <c r="EI140" s="77"/>
      <c r="EJ140" s="77"/>
      <c r="EK140" s="77"/>
      <c r="EL140" s="77"/>
      <c r="EM140" s="77"/>
      <c r="EN140" s="77"/>
      <c r="EO140" s="77"/>
      <c r="EP140" s="77"/>
      <c r="EQ140" s="77"/>
      <c r="ER140" s="77"/>
      <c r="ES140" s="77"/>
      <c r="ET140" s="77"/>
      <c r="EU140" s="77"/>
      <c r="EV140" s="77"/>
      <c r="EW140" s="77"/>
      <c r="EX140" s="77"/>
      <c r="EY140" s="77"/>
      <c r="EZ140" s="77"/>
      <c r="FA140" s="77"/>
      <c r="FB140" s="77"/>
      <c r="FC140" s="77"/>
      <c r="FD140" s="77"/>
      <c r="FE140" s="77"/>
      <c r="FF140" s="77"/>
      <c r="FG140" s="77"/>
      <c r="FH140" s="77"/>
      <c r="FI140" s="77"/>
      <c r="FJ140" s="77"/>
    </row>
    <row r="141" spans="1:166" s="48" customFormat="1" ht="99.75" x14ac:dyDescent="0.25">
      <c r="A141" s="42" t="s">
        <v>11</v>
      </c>
      <c r="B141" s="104" t="s">
        <v>386</v>
      </c>
      <c r="C141" s="43"/>
      <c r="D141" s="43"/>
      <c r="E141" s="43"/>
      <c r="F141" s="43">
        <v>110</v>
      </c>
      <c r="G141" s="43"/>
      <c r="H141" s="43" t="s">
        <v>266</v>
      </c>
      <c r="I141" s="43">
        <v>10.576000000000001</v>
      </c>
      <c r="J141" s="43">
        <v>110</v>
      </c>
      <c r="K141" s="44">
        <f>J141/0.93</f>
        <v>118.27956989247311</v>
      </c>
      <c r="L141" s="43">
        <f>SUM(L142:L142)</f>
        <v>160</v>
      </c>
      <c r="M141" s="43">
        <f>SUM(M142:M142)</f>
        <v>0</v>
      </c>
      <c r="N141" s="43">
        <f>SUM(N142:N142)</f>
        <v>0</v>
      </c>
      <c r="O141" s="43">
        <f>SUM(O142:O142)</f>
        <v>160</v>
      </c>
      <c r="P141" s="45" t="s">
        <v>258</v>
      </c>
      <c r="Q141" s="43"/>
      <c r="R141" s="43"/>
      <c r="S141" s="43"/>
      <c r="T141" s="43"/>
      <c r="U141" s="43"/>
      <c r="V141" s="105">
        <f>SUM(O141/K141*100)</f>
        <v>135.27272727272728</v>
      </c>
      <c r="W141" s="43">
        <f>SUM(W142:W142)</f>
        <v>0</v>
      </c>
      <c r="X141" s="47"/>
    </row>
    <row r="142" spans="1:166" s="20" customFormat="1" ht="60" x14ac:dyDescent="0.25">
      <c r="A142" s="13" t="s">
        <v>12</v>
      </c>
      <c r="B142" s="17" t="s">
        <v>387</v>
      </c>
      <c r="C142" s="18"/>
      <c r="D142" s="18"/>
      <c r="E142" s="18"/>
      <c r="F142" s="18">
        <v>110</v>
      </c>
      <c r="G142" s="27" t="s">
        <v>388</v>
      </c>
      <c r="H142" s="15" t="s">
        <v>266</v>
      </c>
      <c r="I142" s="15">
        <v>10.576000000000001</v>
      </c>
      <c r="J142" s="18">
        <v>110</v>
      </c>
      <c r="K142" s="16">
        <f>J142/0.93</f>
        <v>118.27956989247311</v>
      </c>
      <c r="L142" s="18">
        <v>160</v>
      </c>
      <c r="M142" s="18">
        <v>0</v>
      </c>
      <c r="N142" s="18">
        <v>0</v>
      </c>
      <c r="O142" s="18">
        <f>SUM(L142:N142)</f>
        <v>160</v>
      </c>
      <c r="P142" s="17" t="s">
        <v>50</v>
      </c>
      <c r="Q142" s="18"/>
      <c r="R142" s="18"/>
      <c r="S142" s="18"/>
      <c r="T142" s="18"/>
      <c r="U142" s="25"/>
      <c r="V142" s="25">
        <f>O142/K142*100</f>
        <v>135.27272727272728</v>
      </c>
      <c r="W142" s="18"/>
      <c r="X142" s="19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  <c r="CF142" s="80"/>
      <c r="CG142" s="80"/>
      <c r="CH142" s="80"/>
      <c r="CI142" s="80"/>
      <c r="CJ142" s="80"/>
      <c r="CK142" s="80"/>
      <c r="CL142" s="80"/>
      <c r="CM142" s="80"/>
      <c r="CN142" s="80"/>
      <c r="CO142" s="80"/>
      <c r="CP142" s="80"/>
      <c r="CQ142" s="80"/>
      <c r="CR142" s="80"/>
      <c r="CS142" s="80"/>
      <c r="CT142" s="80"/>
      <c r="CU142" s="80"/>
      <c r="CV142" s="80"/>
      <c r="CW142" s="80"/>
      <c r="CX142" s="80"/>
      <c r="CY142" s="80"/>
      <c r="CZ142" s="80"/>
      <c r="DA142" s="80"/>
      <c r="DB142" s="80"/>
      <c r="DC142" s="80"/>
      <c r="DD142" s="80"/>
      <c r="DE142" s="80"/>
      <c r="DF142" s="80"/>
      <c r="DG142" s="80"/>
      <c r="DH142" s="80"/>
      <c r="DI142" s="80"/>
      <c r="DJ142" s="80"/>
      <c r="DK142" s="80"/>
      <c r="DL142" s="80"/>
      <c r="DM142" s="80"/>
      <c r="DN142" s="80"/>
      <c r="DO142" s="80"/>
      <c r="DP142" s="80"/>
      <c r="DQ142" s="80"/>
      <c r="DR142" s="80"/>
      <c r="DS142" s="80"/>
      <c r="DT142" s="80"/>
      <c r="DU142" s="80"/>
      <c r="DV142" s="80"/>
      <c r="DW142" s="80"/>
      <c r="DX142" s="80"/>
      <c r="DY142" s="80"/>
      <c r="DZ142" s="80"/>
      <c r="EA142" s="80"/>
      <c r="EB142" s="80"/>
      <c r="EC142" s="80"/>
      <c r="ED142" s="80"/>
      <c r="EE142" s="80"/>
      <c r="EF142" s="80"/>
      <c r="EG142" s="80"/>
      <c r="EH142" s="80"/>
      <c r="EI142" s="80"/>
      <c r="EJ142" s="80"/>
      <c r="EK142" s="80"/>
      <c r="EL142" s="80"/>
      <c r="EM142" s="80"/>
      <c r="EN142" s="80"/>
      <c r="EO142" s="80"/>
      <c r="EP142" s="80"/>
      <c r="EQ142" s="80"/>
      <c r="ER142" s="80"/>
      <c r="ES142" s="80"/>
      <c r="ET142" s="80"/>
      <c r="EU142" s="80"/>
      <c r="EV142" s="80"/>
      <c r="EW142" s="80"/>
      <c r="EX142" s="80"/>
      <c r="EY142" s="80"/>
      <c r="EZ142" s="80"/>
      <c r="FA142" s="80"/>
      <c r="FB142" s="80"/>
      <c r="FC142" s="80"/>
      <c r="FD142" s="80"/>
      <c r="FE142" s="80"/>
      <c r="FF142" s="80"/>
      <c r="FG142" s="80"/>
      <c r="FH142" s="80"/>
      <c r="FI142" s="80"/>
      <c r="FJ142" s="80"/>
    </row>
    <row r="143" spans="1:166" s="2" customFormat="1" ht="34.5" customHeight="1" x14ac:dyDescent="0.25">
      <c r="A143" s="88" t="s">
        <v>389</v>
      </c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90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77"/>
      <c r="DF143" s="77"/>
      <c r="DG143" s="77"/>
      <c r="DH143" s="77"/>
      <c r="DI143" s="77"/>
      <c r="DJ143" s="77"/>
      <c r="DK143" s="77"/>
      <c r="DL143" s="77"/>
      <c r="DM143" s="77"/>
      <c r="DN143" s="77"/>
      <c r="DO143" s="77"/>
      <c r="DP143" s="77"/>
      <c r="DQ143" s="77"/>
      <c r="DR143" s="77"/>
      <c r="DS143" s="77"/>
      <c r="DT143" s="77"/>
      <c r="DU143" s="77"/>
      <c r="DV143" s="77"/>
      <c r="DW143" s="77"/>
      <c r="DX143" s="77"/>
      <c r="DY143" s="77"/>
      <c r="DZ143" s="77"/>
      <c r="EA143" s="77"/>
      <c r="EB143" s="77"/>
      <c r="EC143" s="77"/>
      <c r="ED143" s="77"/>
      <c r="EE143" s="77"/>
      <c r="EF143" s="77"/>
      <c r="EG143" s="77"/>
      <c r="EH143" s="77"/>
      <c r="EI143" s="77"/>
      <c r="EJ143" s="77"/>
      <c r="EK143" s="77"/>
      <c r="EL143" s="77"/>
      <c r="EM143" s="77"/>
      <c r="EN143" s="77"/>
      <c r="EO143" s="77"/>
      <c r="EP143" s="77"/>
      <c r="EQ143" s="77"/>
      <c r="ER143" s="77"/>
      <c r="ES143" s="77"/>
      <c r="ET143" s="77"/>
      <c r="EU143" s="77"/>
      <c r="EV143" s="77"/>
      <c r="EW143" s="77"/>
      <c r="EX143" s="77"/>
      <c r="EY143" s="77"/>
      <c r="EZ143" s="77"/>
      <c r="FA143" s="77"/>
      <c r="FB143" s="77"/>
      <c r="FC143" s="77"/>
      <c r="FD143" s="77"/>
      <c r="FE143" s="77"/>
      <c r="FF143" s="77"/>
      <c r="FG143" s="77"/>
      <c r="FH143" s="77"/>
      <c r="FI143" s="77"/>
      <c r="FJ143" s="77"/>
    </row>
    <row r="144" spans="1:166" s="37" customFormat="1" ht="99.75" x14ac:dyDescent="0.25">
      <c r="A144" s="30" t="s">
        <v>11</v>
      </c>
      <c r="B144" s="31" t="s">
        <v>390</v>
      </c>
      <c r="C144" s="32"/>
      <c r="D144" s="32"/>
      <c r="E144" s="32"/>
      <c r="F144" s="32">
        <v>110</v>
      </c>
      <c r="G144" s="32"/>
      <c r="H144" s="32" t="s">
        <v>318</v>
      </c>
      <c r="I144" s="32" t="s">
        <v>410</v>
      </c>
      <c r="J144" s="32">
        <v>92</v>
      </c>
      <c r="K144" s="33">
        <f>J144/0.93</f>
        <v>98.924731182795696</v>
      </c>
      <c r="L144" s="32">
        <f>SUM(L145)</f>
        <v>177</v>
      </c>
      <c r="M144" s="32">
        <f>SUM(M145:M146)</f>
        <v>0</v>
      </c>
      <c r="N144" s="32">
        <f>SUM(N145:N146)</f>
        <v>0</v>
      </c>
      <c r="O144" s="32">
        <f>SUM(O145)</f>
        <v>177</v>
      </c>
      <c r="P144" s="34" t="s">
        <v>105</v>
      </c>
      <c r="Q144" s="32"/>
      <c r="R144" s="32"/>
      <c r="S144" s="32"/>
      <c r="T144" s="32"/>
      <c r="U144" s="32"/>
      <c r="V144" s="85">
        <f>SUM(O144/K144*100)</f>
        <v>178.92391304347825</v>
      </c>
      <c r="W144" s="32">
        <f>SUM(W146)</f>
        <v>24</v>
      </c>
      <c r="X144" s="36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  <c r="CN144" s="80"/>
      <c r="CO144" s="80"/>
      <c r="CP144" s="80"/>
      <c r="CQ144" s="80"/>
      <c r="CR144" s="80"/>
      <c r="CS144" s="80"/>
      <c r="CT144" s="80"/>
      <c r="CU144" s="80"/>
      <c r="CV144" s="80"/>
      <c r="CW144" s="80"/>
      <c r="CX144" s="80"/>
      <c r="CY144" s="80"/>
      <c r="CZ144" s="80"/>
      <c r="DA144" s="80"/>
      <c r="DB144" s="80"/>
      <c r="DC144" s="80"/>
      <c r="DD144" s="80"/>
      <c r="DE144" s="80"/>
      <c r="DF144" s="80"/>
      <c r="DG144" s="80"/>
      <c r="DH144" s="80"/>
      <c r="DI144" s="80"/>
      <c r="DJ144" s="80"/>
      <c r="DK144" s="80"/>
      <c r="DL144" s="80"/>
      <c r="DM144" s="80"/>
      <c r="DN144" s="80"/>
      <c r="DO144" s="80"/>
      <c r="DP144" s="80"/>
      <c r="DQ144" s="80"/>
      <c r="DR144" s="80"/>
      <c r="DS144" s="80"/>
      <c r="DT144" s="80"/>
      <c r="DU144" s="80"/>
      <c r="DV144" s="80"/>
      <c r="DW144" s="80"/>
      <c r="DX144" s="80"/>
      <c r="DY144" s="80"/>
      <c r="DZ144" s="80"/>
      <c r="EA144" s="80"/>
      <c r="EB144" s="80"/>
      <c r="EC144" s="80"/>
      <c r="ED144" s="80"/>
      <c r="EE144" s="80"/>
      <c r="EF144" s="80"/>
      <c r="EG144" s="80"/>
      <c r="EH144" s="80"/>
      <c r="EI144" s="80"/>
      <c r="EJ144" s="80"/>
      <c r="EK144" s="80"/>
      <c r="EL144" s="80"/>
      <c r="EM144" s="80"/>
      <c r="EN144" s="80"/>
      <c r="EO144" s="80"/>
      <c r="EP144" s="80"/>
      <c r="EQ144" s="80"/>
      <c r="ER144" s="80"/>
      <c r="ES144" s="80"/>
      <c r="ET144" s="80"/>
      <c r="EU144" s="80"/>
      <c r="EV144" s="80"/>
      <c r="EW144" s="80"/>
      <c r="EX144" s="80"/>
      <c r="EY144" s="80"/>
      <c r="EZ144" s="80"/>
      <c r="FA144" s="80"/>
      <c r="FB144" s="80"/>
      <c r="FC144" s="80"/>
      <c r="FD144" s="80"/>
      <c r="FE144" s="80"/>
      <c r="FF144" s="80"/>
      <c r="FG144" s="80"/>
      <c r="FH144" s="80"/>
      <c r="FI144" s="80"/>
      <c r="FJ144" s="80"/>
    </row>
    <row r="145" spans="1:166" s="37" customFormat="1" ht="45" x14ac:dyDescent="0.25">
      <c r="A145" s="30" t="s">
        <v>12</v>
      </c>
      <c r="B145" s="34" t="s">
        <v>391</v>
      </c>
      <c r="C145" s="35"/>
      <c r="D145" s="35"/>
      <c r="E145" s="35"/>
      <c r="F145" s="32">
        <v>110</v>
      </c>
      <c r="G145" s="69" t="s">
        <v>393</v>
      </c>
      <c r="H145" s="32" t="s">
        <v>392</v>
      </c>
      <c r="I145" s="32">
        <v>20.100000000000001</v>
      </c>
      <c r="J145" s="35">
        <v>92</v>
      </c>
      <c r="K145" s="33">
        <f>J145/0.93</f>
        <v>98.924731182795696</v>
      </c>
      <c r="L145" s="35">
        <v>177</v>
      </c>
      <c r="M145" s="35">
        <v>0</v>
      </c>
      <c r="N145" s="40">
        <v>0</v>
      </c>
      <c r="O145" s="35">
        <f>SUM(L145:N145)</f>
        <v>177</v>
      </c>
      <c r="P145" s="34" t="s">
        <v>105</v>
      </c>
      <c r="Q145" s="35"/>
      <c r="R145" s="35"/>
      <c r="S145" s="35"/>
      <c r="T145" s="35"/>
      <c r="U145" s="39"/>
      <c r="V145" s="39">
        <f>O145/K145*100+V146</f>
        <v>197.29428341384863</v>
      </c>
      <c r="W145" s="35"/>
      <c r="X145" s="36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  <c r="CN145" s="80"/>
      <c r="CO145" s="80"/>
      <c r="CP145" s="80"/>
      <c r="CQ145" s="80"/>
      <c r="CR145" s="80"/>
      <c r="CS145" s="80"/>
      <c r="CT145" s="80"/>
      <c r="CU145" s="80"/>
      <c r="CV145" s="80"/>
      <c r="CW145" s="80"/>
      <c r="CX145" s="80"/>
      <c r="CY145" s="80"/>
      <c r="CZ145" s="80"/>
      <c r="DA145" s="80"/>
      <c r="DB145" s="80"/>
      <c r="DC145" s="80"/>
      <c r="DD145" s="80"/>
      <c r="DE145" s="80"/>
      <c r="DF145" s="80"/>
      <c r="DG145" s="80"/>
      <c r="DH145" s="80"/>
      <c r="DI145" s="80"/>
      <c r="DJ145" s="80"/>
      <c r="DK145" s="80"/>
      <c r="DL145" s="80"/>
      <c r="DM145" s="80"/>
      <c r="DN145" s="80"/>
      <c r="DO145" s="80"/>
      <c r="DP145" s="80"/>
      <c r="DQ145" s="80"/>
      <c r="DR145" s="80"/>
      <c r="DS145" s="80"/>
      <c r="DT145" s="80"/>
      <c r="DU145" s="80"/>
      <c r="DV145" s="80"/>
      <c r="DW145" s="80"/>
      <c r="DX145" s="80"/>
      <c r="DY145" s="80"/>
      <c r="DZ145" s="80"/>
      <c r="EA145" s="80"/>
      <c r="EB145" s="80"/>
      <c r="EC145" s="80"/>
      <c r="ED145" s="80"/>
      <c r="EE145" s="80"/>
      <c r="EF145" s="80"/>
      <c r="EG145" s="80"/>
      <c r="EH145" s="80"/>
      <c r="EI145" s="80"/>
      <c r="EJ145" s="80"/>
      <c r="EK145" s="80"/>
      <c r="EL145" s="80"/>
      <c r="EM145" s="80"/>
      <c r="EN145" s="80"/>
      <c r="EO145" s="80"/>
      <c r="EP145" s="80"/>
      <c r="EQ145" s="80"/>
      <c r="ER145" s="80"/>
      <c r="ES145" s="80"/>
      <c r="ET145" s="80"/>
      <c r="EU145" s="80"/>
      <c r="EV145" s="80"/>
      <c r="EW145" s="80"/>
      <c r="EX145" s="80"/>
      <c r="EY145" s="80"/>
      <c r="EZ145" s="80"/>
      <c r="FA145" s="80"/>
      <c r="FB145" s="80"/>
      <c r="FC145" s="80"/>
      <c r="FD145" s="80"/>
      <c r="FE145" s="80"/>
      <c r="FF145" s="80"/>
      <c r="FG145" s="80"/>
      <c r="FH145" s="80"/>
      <c r="FI145" s="80"/>
      <c r="FJ145" s="80"/>
    </row>
    <row r="146" spans="1:166" s="20" customFormat="1" ht="45" x14ac:dyDescent="0.25">
      <c r="A146" s="13" t="s">
        <v>13</v>
      </c>
      <c r="B146" s="17" t="s">
        <v>183</v>
      </c>
      <c r="C146" s="18">
        <v>40</v>
      </c>
      <c r="D146" s="18">
        <v>40</v>
      </c>
      <c r="E146" s="18"/>
      <c r="F146" s="15">
        <v>110</v>
      </c>
      <c r="G146" s="68" t="s">
        <v>194</v>
      </c>
      <c r="H146" s="15" t="s">
        <v>267</v>
      </c>
      <c r="I146" s="15">
        <v>1.6</v>
      </c>
      <c r="J146" s="15">
        <v>81</v>
      </c>
      <c r="K146" s="16">
        <f>J146/0.93</f>
        <v>87.096774193548384</v>
      </c>
      <c r="L146" s="18">
        <v>16</v>
      </c>
      <c r="M146" s="18">
        <v>0</v>
      </c>
      <c r="N146" s="23">
        <v>0</v>
      </c>
      <c r="O146" s="18">
        <f>SUM(L146:N146)</f>
        <v>16</v>
      </c>
      <c r="P146" s="17" t="s">
        <v>144</v>
      </c>
      <c r="Q146" s="18">
        <f>MIN(C146:E146)</f>
        <v>40</v>
      </c>
      <c r="R146" s="18"/>
      <c r="S146" s="18"/>
      <c r="T146" s="18"/>
      <c r="U146" s="25">
        <f>SUM(O146-N146)/Q146*100</f>
        <v>40</v>
      </c>
      <c r="V146" s="25">
        <f>O146/K146*100</f>
        <v>18.37037037037037</v>
      </c>
      <c r="W146" s="18">
        <f>SUM(Q146-(O146-N146))</f>
        <v>24</v>
      </c>
      <c r="X146" s="19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  <c r="CN146" s="80"/>
      <c r="CO146" s="80"/>
      <c r="CP146" s="80"/>
      <c r="CQ146" s="80"/>
      <c r="CR146" s="80"/>
      <c r="CS146" s="80"/>
      <c r="CT146" s="80"/>
      <c r="CU146" s="80"/>
      <c r="CV146" s="80"/>
      <c r="CW146" s="80"/>
      <c r="CX146" s="80"/>
      <c r="CY146" s="80"/>
      <c r="CZ146" s="80"/>
      <c r="DA146" s="80"/>
      <c r="DB146" s="80"/>
      <c r="DC146" s="80"/>
      <c r="DD146" s="80"/>
      <c r="DE146" s="80"/>
      <c r="DF146" s="80"/>
      <c r="DG146" s="80"/>
      <c r="DH146" s="80"/>
      <c r="DI146" s="80"/>
      <c r="DJ146" s="80"/>
      <c r="DK146" s="80"/>
      <c r="DL146" s="80"/>
      <c r="DM146" s="80"/>
      <c r="DN146" s="80"/>
      <c r="DO146" s="80"/>
      <c r="DP146" s="80"/>
      <c r="DQ146" s="80"/>
      <c r="DR146" s="80"/>
      <c r="DS146" s="80"/>
      <c r="DT146" s="80"/>
      <c r="DU146" s="80"/>
      <c r="DV146" s="80"/>
      <c r="DW146" s="80"/>
      <c r="DX146" s="80"/>
      <c r="DY146" s="80"/>
      <c r="DZ146" s="80"/>
      <c r="EA146" s="80"/>
      <c r="EB146" s="80"/>
      <c r="EC146" s="80"/>
      <c r="ED146" s="80"/>
      <c r="EE146" s="80"/>
      <c r="EF146" s="80"/>
      <c r="EG146" s="80"/>
      <c r="EH146" s="80"/>
      <c r="EI146" s="80"/>
      <c r="EJ146" s="80"/>
      <c r="EK146" s="80"/>
      <c r="EL146" s="80"/>
      <c r="EM146" s="80"/>
      <c r="EN146" s="80"/>
      <c r="EO146" s="80"/>
      <c r="EP146" s="80"/>
      <c r="EQ146" s="80"/>
      <c r="ER146" s="80"/>
      <c r="ES146" s="80"/>
      <c r="ET146" s="80"/>
      <c r="EU146" s="80"/>
      <c r="EV146" s="80"/>
      <c r="EW146" s="80"/>
      <c r="EX146" s="80"/>
      <c r="EY146" s="80"/>
      <c r="EZ146" s="80"/>
      <c r="FA146" s="80"/>
      <c r="FB146" s="80"/>
      <c r="FC146" s="80"/>
      <c r="FD146" s="80"/>
      <c r="FE146" s="80"/>
      <c r="FF146" s="80"/>
      <c r="FG146" s="80"/>
      <c r="FH146" s="80"/>
      <c r="FI146" s="80"/>
      <c r="FJ146" s="80"/>
    </row>
    <row r="147" spans="1:166" s="2" customFormat="1" ht="34.5" customHeight="1" x14ac:dyDescent="0.25">
      <c r="A147" s="88" t="s">
        <v>394</v>
      </c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1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  <c r="DH147" s="77"/>
      <c r="DI147" s="77"/>
      <c r="DJ147" s="77"/>
      <c r="DK147" s="77"/>
      <c r="DL147" s="77"/>
      <c r="DM147" s="77"/>
      <c r="DN147" s="77"/>
      <c r="DO147" s="77"/>
      <c r="DP147" s="77"/>
      <c r="DQ147" s="77"/>
      <c r="DR147" s="77"/>
      <c r="DS147" s="77"/>
      <c r="DT147" s="77"/>
      <c r="DU147" s="77"/>
      <c r="DV147" s="77"/>
      <c r="DW147" s="77"/>
      <c r="DX147" s="77"/>
      <c r="DY147" s="77"/>
      <c r="DZ147" s="77"/>
      <c r="EA147" s="77"/>
      <c r="EB147" s="77"/>
      <c r="EC147" s="77"/>
      <c r="ED147" s="77"/>
      <c r="EE147" s="77"/>
      <c r="EF147" s="77"/>
      <c r="EG147" s="77"/>
      <c r="EH147" s="77"/>
      <c r="EI147" s="77"/>
      <c r="EJ147" s="77"/>
      <c r="EK147" s="77"/>
      <c r="EL147" s="77"/>
      <c r="EM147" s="77"/>
      <c r="EN147" s="77"/>
      <c r="EO147" s="77"/>
      <c r="EP147" s="77"/>
      <c r="EQ147" s="77"/>
      <c r="ER147" s="77"/>
      <c r="ES147" s="77"/>
      <c r="ET147" s="77"/>
      <c r="EU147" s="77"/>
      <c r="EV147" s="77"/>
      <c r="EW147" s="77"/>
      <c r="EX147" s="77"/>
      <c r="EY147" s="77"/>
      <c r="EZ147" s="77"/>
      <c r="FA147" s="77"/>
      <c r="FB147" s="77"/>
      <c r="FC147" s="77"/>
      <c r="FD147" s="77"/>
      <c r="FE147" s="77"/>
      <c r="FF147" s="77"/>
      <c r="FG147" s="77"/>
      <c r="FH147" s="77"/>
      <c r="FI147" s="77"/>
      <c r="FJ147" s="77"/>
    </row>
    <row r="148" spans="1:166" s="20" customFormat="1" ht="90" x14ac:dyDescent="0.25">
      <c r="A148" s="13" t="s">
        <v>11</v>
      </c>
      <c r="B148" s="14" t="s">
        <v>395</v>
      </c>
      <c r="C148" s="15"/>
      <c r="D148" s="15"/>
      <c r="E148" s="15"/>
      <c r="F148" s="15">
        <v>110</v>
      </c>
      <c r="G148" s="15"/>
      <c r="H148" s="15" t="s">
        <v>195</v>
      </c>
      <c r="I148" s="15" t="s">
        <v>327</v>
      </c>
      <c r="J148" s="15">
        <v>81</v>
      </c>
      <c r="K148" s="16">
        <f>J148/0.93</f>
        <v>87.096774193548384</v>
      </c>
      <c r="L148" s="15">
        <f>SUM(L149:L151)</f>
        <v>18.980000000000004</v>
      </c>
      <c r="M148" s="15">
        <f>SUM(M149:M151)</f>
        <v>13.09</v>
      </c>
      <c r="N148" s="15">
        <f>SUM(N149:N151)</f>
        <v>0</v>
      </c>
      <c r="O148" s="15">
        <f>SUM(O149:O151)</f>
        <v>32.07</v>
      </c>
      <c r="P148" s="17" t="s">
        <v>420</v>
      </c>
      <c r="Q148" s="15"/>
      <c r="R148" s="15"/>
      <c r="S148" s="15"/>
      <c r="T148" s="15"/>
      <c r="U148" s="15"/>
      <c r="V148" s="83">
        <f>SUM(O148/K148*100)</f>
        <v>36.821111111111108</v>
      </c>
      <c r="W148" s="15">
        <f>SUM(W149:W151)</f>
        <v>39.930000000000007</v>
      </c>
      <c r="X148" s="102" t="s">
        <v>425</v>
      </c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  <c r="CN148" s="80"/>
      <c r="CO148" s="80"/>
      <c r="CP148" s="80"/>
      <c r="CQ148" s="80"/>
      <c r="CR148" s="80"/>
      <c r="CS148" s="80"/>
      <c r="CT148" s="80"/>
      <c r="CU148" s="80"/>
      <c r="CV148" s="80"/>
      <c r="CW148" s="80"/>
      <c r="CX148" s="80"/>
      <c r="CY148" s="80"/>
      <c r="CZ148" s="80"/>
      <c r="DA148" s="80"/>
      <c r="DB148" s="80"/>
      <c r="DC148" s="80"/>
      <c r="DD148" s="80"/>
      <c r="DE148" s="80"/>
      <c r="DF148" s="80"/>
      <c r="DG148" s="80"/>
      <c r="DH148" s="80"/>
      <c r="DI148" s="80"/>
      <c r="DJ148" s="80"/>
      <c r="DK148" s="80"/>
      <c r="DL148" s="80"/>
      <c r="DM148" s="80"/>
      <c r="DN148" s="80"/>
      <c r="DO148" s="80"/>
      <c r="DP148" s="80"/>
      <c r="DQ148" s="80"/>
      <c r="DR148" s="80"/>
      <c r="DS148" s="80"/>
      <c r="DT148" s="80"/>
      <c r="DU148" s="80"/>
      <c r="DV148" s="80"/>
      <c r="DW148" s="80"/>
      <c r="DX148" s="80"/>
      <c r="DY148" s="80"/>
      <c r="DZ148" s="80"/>
      <c r="EA148" s="80"/>
      <c r="EB148" s="80"/>
      <c r="EC148" s="80"/>
      <c r="ED148" s="80"/>
      <c r="EE148" s="80"/>
      <c r="EF148" s="80"/>
      <c r="EG148" s="80"/>
      <c r="EH148" s="80"/>
      <c r="EI148" s="80"/>
      <c r="EJ148" s="80"/>
      <c r="EK148" s="80"/>
      <c r="EL148" s="80"/>
      <c r="EM148" s="80"/>
      <c r="EN148" s="80"/>
      <c r="EO148" s="80"/>
      <c r="EP148" s="80"/>
      <c r="EQ148" s="80"/>
      <c r="ER148" s="80"/>
      <c r="ES148" s="80"/>
      <c r="ET148" s="80"/>
      <c r="EU148" s="80"/>
      <c r="EV148" s="80"/>
      <c r="EW148" s="80"/>
      <c r="EX148" s="80"/>
      <c r="EY148" s="80"/>
      <c r="EZ148" s="80"/>
      <c r="FA148" s="80"/>
      <c r="FB148" s="80"/>
      <c r="FC148" s="80"/>
      <c r="FD148" s="80"/>
      <c r="FE148" s="80"/>
      <c r="FF148" s="80"/>
      <c r="FG148" s="80"/>
      <c r="FH148" s="80"/>
      <c r="FI148" s="80"/>
      <c r="FJ148" s="80"/>
    </row>
    <row r="149" spans="1:166" s="20" customFormat="1" ht="90" x14ac:dyDescent="0.25">
      <c r="A149" s="13" t="s">
        <v>12</v>
      </c>
      <c r="B149" s="17" t="s">
        <v>184</v>
      </c>
      <c r="C149" s="18">
        <v>40</v>
      </c>
      <c r="D149" s="18">
        <v>40</v>
      </c>
      <c r="E149" s="18"/>
      <c r="F149" s="18">
        <v>110</v>
      </c>
      <c r="G149" s="28" t="s">
        <v>417</v>
      </c>
      <c r="H149" s="15" t="s">
        <v>105</v>
      </c>
      <c r="I149" s="15">
        <v>19.670999999999999</v>
      </c>
      <c r="J149" s="18">
        <v>92</v>
      </c>
      <c r="K149" s="16">
        <f>J149/0.93</f>
        <v>98.924731182795696</v>
      </c>
      <c r="L149" s="18">
        <v>8.2200000000000006</v>
      </c>
      <c r="M149" s="18">
        <v>7.6180000000000003</v>
      </c>
      <c r="N149" s="18">
        <v>0</v>
      </c>
      <c r="O149" s="18">
        <f>SUM(L149:N149)</f>
        <v>15.838000000000001</v>
      </c>
      <c r="P149" s="24" t="s">
        <v>314</v>
      </c>
      <c r="Q149" s="18">
        <f>MIN(C149:E149)</f>
        <v>40</v>
      </c>
      <c r="R149" s="18"/>
      <c r="S149" s="18"/>
      <c r="T149" s="18"/>
      <c r="U149" s="25">
        <f>SUM(O149-N149)/Q149*100</f>
        <v>39.594999999999999</v>
      </c>
      <c r="V149" s="25">
        <f>O149/K149*100+V150</f>
        <v>34.260316425120777</v>
      </c>
      <c r="W149" s="18">
        <f>SUM(Q149-(O149-N149))</f>
        <v>24.161999999999999</v>
      </c>
      <c r="X149" s="19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  <c r="CN149" s="80"/>
      <c r="CO149" s="80"/>
      <c r="CP149" s="80"/>
      <c r="CQ149" s="80"/>
      <c r="CR149" s="80"/>
      <c r="CS149" s="80"/>
      <c r="CT149" s="80"/>
      <c r="CU149" s="80"/>
      <c r="CV149" s="80"/>
      <c r="CW149" s="80"/>
      <c r="CX149" s="80"/>
      <c r="CY149" s="80"/>
      <c r="CZ149" s="80"/>
      <c r="DA149" s="80"/>
      <c r="DB149" s="80"/>
      <c r="DC149" s="80"/>
      <c r="DD149" s="80"/>
      <c r="DE149" s="80"/>
      <c r="DF149" s="80"/>
      <c r="DG149" s="80"/>
      <c r="DH149" s="80"/>
      <c r="DI149" s="80"/>
      <c r="DJ149" s="80"/>
      <c r="DK149" s="80"/>
      <c r="DL149" s="80"/>
      <c r="DM149" s="80"/>
      <c r="DN149" s="80"/>
      <c r="DO149" s="80"/>
      <c r="DP149" s="80"/>
      <c r="DQ149" s="80"/>
      <c r="DR149" s="80"/>
      <c r="DS149" s="80"/>
      <c r="DT149" s="80"/>
      <c r="DU149" s="80"/>
      <c r="DV149" s="80"/>
      <c r="DW149" s="80"/>
      <c r="DX149" s="80"/>
      <c r="DY149" s="80"/>
      <c r="DZ149" s="80"/>
      <c r="EA149" s="80"/>
      <c r="EB149" s="80"/>
      <c r="EC149" s="80"/>
      <c r="ED149" s="80"/>
      <c r="EE149" s="80"/>
      <c r="EF149" s="80"/>
      <c r="EG149" s="80"/>
      <c r="EH149" s="80"/>
      <c r="EI149" s="80"/>
      <c r="EJ149" s="80"/>
      <c r="EK149" s="80"/>
      <c r="EL149" s="80"/>
      <c r="EM149" s="80"/>
      <c r="EN149" s="80"/>
      <c r="EO149" s="80"/>
      <c r="EP149" s="80"/>
      <c r="EQ149" s="80"/>
      <c r="ER149" s="80"/>
      <c r="ES149" s="80"/>
      <c r="ET149" s="80"/>
      <c r="EU149" s="80"/>
      <c r="EV149" s="80"/>
      <c r="EW149" s="80"/>
      <c r="EX149" s="80"/>
      <c r="EY149" s="80"/>
      <c r="EZ149" s="80"/>
      <c r="FA149" s="80"/>
      <c r="FB149" s="80"/>
      <c r="FC149" s="80"/>
      <c r="FD149" s="80"/>
      <c r="FE149" s="80"/>
      <c r="FF149" s="80"/>
      <c r="FG149" s="80"/>
      <c r="FH149" s="80"/>
      <c r="FI149" s="80"/>
      <c r="FJ149" s="80"/>
    </row>
    <row r="150" spans="1:166" s="20" customFormat="1" ht="45" x14ac:dyDescent="0.25">
      <c r="A150" s="13" t="s">
        <v>13</v>
      </c>
      <c r="B150" s="17" t="s">
        <v>185</v>
      </c>
      <c r="C150" s="18">
        <v>16</v>
      </c>
      <c r="D150" s="18">
        <v>16</v>
      </c>
      <c r="E150" s="18"/>
      <c r="F150" s="15">
        <v>110</v>
      </c>
      <c r="G150" s="28" t="s">
        <v>326</v>
      </c>
      <c r="H150" s="15" t="s">
        <v>105</v>
      </c>
      <c r="I150" s="15">
        <v>4.1550000000000002</v>
      </c>
      <c r="J150" s="18">
        <v>92</v>
      </c>
      <c r="K150" s="16">
        <f>J150/0.93</f>
        <v>98.924731182795696</v>
      </c>
      <c r="L150" s="18">
        <v>2.04</v>
      </c>
      <c r="M150" s="18">
        <v>0.77600000000000002</v>
      </c>
      <c r="N150" s="23">
        <v>0</v>
      </c>
      <c r="O150" s="18">
        <f>SUM(L150:N150)</f>
        <v>2.8159999999999998</v>
      </c>
      <c r="P150" s="24" t="s">
        <v>409</v>
      </c>
      <c r="Q150" s="18">
        <f>MIN(C150:E150)</f>
        <v>16</v>
      </c>
      <c r="R150" s="18"/>
      <c r="S150" s="18"/>
      <c r="T150" s="18"/>
      <c r="U150" s="25">
        <f>SUM(O150-N150)/Q150*100</f>
        <v>17.599999999999998</v>
      </c>
      <c r="V150" s="25">
        <f>O150/K150*100+V151</f>
        <v>18.250164251207728</v>
      </c>
      <c r="W150" s="18">
        <f>SUM(Q150-(O150-N150))</f>
        <v>13.184000000000001</v>
      </c>
      <c r="X150" s="19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  <c r="CA150" s="80"/>
      <c r="CB150" s="80"/>
      <c r="CC150" s="80"/>
      <c r="CD150" s="80"/>
      <c r="CE150" s="80"/>
      <c r="CF150" s="80"/>
      <c r="CG150" s="80"/>
      <c r="CH150" s="80"/>
      <c r="CI150" s="80"/>
      <c r="CJ150" s="80"/>
      <c r="CK150" s="80"/>
      <c r="CL150" s="80"/>
      <c r="CM150" s="80"/>
      <c r="CN150" s="80"/>
      <c r="CO150" s="80"/>
      <c r="CP150" s="80"/>
      <c r="CQ150" s="80"/>
      <c r="CR150" s="80"/>
      <c r="CS150" s="80"/>
      <c r="CT150" s="80"/>
      <c r="CU150" s="80"/>
      <c r="CV150" s="80"/>
      <c r="CW150" s="80"/>
      <c r="CX150" s="80"/>
      <c r="CY150" s="80"/>
      <c r="CZ150" s="80"/>
      <c r="DA150" s="80"/>
      <c r="DB150" s="80"/>
      <c r="DC150" s="80"/>
      <c r="DD150" s="80"/>
      <c r="DE150" s="80"/>
      <c r="DF150" s="80"/>
      <c r="DG150" s="80"/>
      <c r="DH150" s="80"/>
      <c r="DI150" s="80"/>
      <c r="DJ150" s="80"/>
      <c r="DK150" s="80"/>
      <c r="DL150" s="80"/>
      <c r="DM150" s="80"/>
      <c r="DN150" s="80"/>
      <c r="DO150" s="80"/>
      <c r="DP150" s="80"/>
      <c r="DQ150" s="80"/>
      <c r="DR150" s="80"/>
      <c r="DS150" s="80"/>
      <c r="DT150" s="80"/>
      <c r="DU150" s="80"/>
      <c r="DV150" s="80"/>
      <c r="DW150" s="80"/>
      <c r="DX150" s="80"/>
      <c r="DY150" s="80"/>
      <c r="DZ150" s="80"/>
      <c r="EA150" s="80"/>
      <c r="EB150" s="80"/>
      <c r="EC150" s="80"/>
      <c r="ED150" s="80"/>
      <c r="EE150" s="80"/>
      <c r="EF150" s="80"/>
      <c r="EG150" s="80"/>
      <c r="EH150" s="80"/>
      <c r="EI150" s="80"/>
      <c r="EJ150" s="80"/>
      <c r="EK150" s="80"/>
      <c r="EL150" s="80"/>
      <c r="EM150" s="80"/>
      <c r="EN150" s="80"/>
      <c r="EO150" s="80"/>
      <c r="EP150" s="80"/>
      <c r="EQ150" s="80"/>
      <c r="ER150" s="80"/>
      <c r="ES150" s="80"/>
      <c r="ET150" s="80"/>
      <c r="EU150" s="80"/>
      <c r="EV150" s="80"/>
      <c r="EW150" s="80"/>
      <c r="EX150" s="80"/>
      <c r="EY150" s="80"/>
      <c r="EZ150" s="80"/>
      <c r="FA150" s="80"/>
      <c r="FB150" s="80"/>
      <c r="FC150" s="80"/>
      <c r="FD150" s="80"/>
      <c r="FE150" s="80"/>
      <c r="FF150" s="80"/>
      <c r="FG150" s="80"/>
      <c r="FH150" s="80"/>
      <c r="FI150" s="80"/>
      <c r="FJ150" s="80"/>
    </row>
    <row r="151" spans="1:166" s="20" customFormat="1" ht="45" x14ac:dyDescent="0.25">
      <c r="A151" s="13" t="s">
        <v>14</v>
      </c>
      <c r="B151" s="17" t="s">
        <v>62</v>
      </c>
      <c r="C151" s="18">
        <v>16</v>
      </c>
      <c r="D151" s="18">
        <v>16</v>
      </c>
      <c r="E151" s="18"/>
      <c r="F151" s="15">
        <v>110</v>
      </c>
      <c r="G151" s="28" t="s">
        <v>186</v>
      </c>
      <c r="H151" s="15" t="s">
        <v>144</v>
      </c>
      <c r="I151" s="15">
        <v>21.2</v>
      </c>
      <c r="J151" s="15">
        <v>81</v>
      </c>
      <c r="K151" s="16">
        <f>J151/0.93</f>
        <v>87.096774193548384</v>
      </c>
      <c r="L151" s="18">
        <v>8.7200000000000006</v>
      </c>
      <c r="M151" s="18">
        <v>4.6959999999999997</v>
      </c>
      <c r="N151" s="23">
        <v>0</v>
      </c>
      <c r="O151" s="18">
        <f>SUM(L151:N151)</f>
        <v>13.416</v>
      </c>
      <c r="P151" s="24" t="s">
        <v>313</v>
      </c>
      <c r="Q151" s="18">
        <f>MIN(C151:E151)</f>
        <v>16</v>
      </c>
      <c r="R151" s="18"/>
      <c r="S151" s="18"/>
      <c r="T151" s="18"/>
      <c r="U151" s="25">
        <f>SUM(O151-N151)/Q151*100</f>
        <v>83.850000000000009</v>
      </c>
      <c r="V151" s="25">
        <f>O151/K151*100</f>
        <v>15.403555555555556</v>
      </c>
      <c r="W151" s="18">
        <f>SUM(Q151-(O151-N151))</f>
        <v>2.5839999999999996</v>
      </c>
      <c r="X151" s="19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  <c r="CA151" s="80"/>
      <c r="CB151" s="80"/>
      <c r="CC151" s="80"/>
      <c r="CD151" s="80"/>
      <c r="CE151" s="80"/>
      <c r="CF151" s="80"/>
      <c r="CG151" s="80"/>
      <c r="CH151" s="80"/>
      <c r="CI151" s="80"/>
      <c r="CJ151" s="80"/>
      <c r="CK151" s="80"/>
      <c r="CL151" s="80"/>
      <c r="CM151" s="80"/>
      <c r="CN151" s="80"/>
      <c r="CO151" s="80"/>
      <c r="CP151" s="80"/>
      <c r="CQ151" s="80"/>
      <c r="CR151" s="80"/>
      <c r="CS151" s="80"/>
      <c r="CT151" s="80"/>
      <c r="CU151" s="80"/>
      <c r="CV151" s="80"/>
      <c r="CW151" s="80"/>
      <c r="CX151" s="80"/>
      <c r="CY151" s="80"/>
      <c r="CZ151" s="80"/>
      <c r="DA151" s="80"/>
      <c r="DB151" s="80"/>
      <c r="DC151" s="80"/>
      <c r="DD151" s="80"/>
      <c r="DE151" s="80"/>
      <c r="DF151" s="80"/>
      <c r="DG151" s="80"/>
      <c r="DH151" s="80"/>
      <c r="DI151" s="80"/>
      <c r="DJ151" s="80"/>
      <c r="DK151" s="80"/>
      <c r="DL151" s="80"/>
      <c r="DM151" s="80"/>
      <c r="DN151" s="80"/>
      <c r="DO151" s="80"/>
      <c r="DP151" s="80"/>
      <c r="DQ151" s="80"/>
      <c r="DR151" s="80"/>
      <c r="DS151" s="80"/>
      <c r="DT151" s="80"/>
      <c r="DU151" s="80"/>
      <c r="DV151" s="80"/>
      <c r="DW151" s="80"/>
      <c r="DX151" s="80"/>
      <c r="DY151" s="80"/>
      <c r="DZ151" s="80"/>
      <c r="EA151" s="80"/>
      <c r="EB151" s="80"/>
      <c r="EC151" s="80"/>
      <c r="ED151" s="80"/>
      <c r="EE151" s="80"/>
      <c r="EF151" s="80"/>
      <c r="EG151" s="80"/>
      <c r="EH151" s="80"/>
      <c r="EI151" s="80"/>
      <c r="EJ151" s="80"/>
      <c r="EK151" s="80"/>
      <c r="EL151" s="80"/>
      <c r="EM151" s="80"/>
      <c r="EN151" s="80"/>
      <c r="EO151" s="80"/>
      <c r="EP151" s="80"/>
      <c r="EQ151" s="80"/>
      <c r="ER151" s="80"/>
      <c r="ES151" s="80"/>
      <c r="ET151" s="80"/>
      <c r="EU151" s="80"/>
      <c r="EV151" s="80"/>
      <c r="EW151" s="80"/>
      <c r="EX151" s="80"/>
      <c r="EY151" s="80"/>
      <c r="EZ151" s="80"/>
      <c r="FA151" s="80"/>
      <c r="FB151" s="80"/>
      <c r="FC151" s="80"/>
      <c r="FD151" s="80"/>
      <c r="FE151" s="80"/>
      <c r="FF151" s="80"/>
      <c r="FG151" s="80"/>
      <c r="FH151" s="80"/>
      <c r="FI151" s="80"/>
      <c r="FJ151" s="80"/>
    </row>
    <row r="152" spans="1:166" x14ac:dyDescent="0.25"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  <c r="CA152" s="80"/>
      <c r="CB152" s="80"/>
      <c r="CC152" s="80"/>
      <c r="CD152" s="80"/>
      <c r="CE152" s="80"/>
      <c r="CF152" s="80"/>
      <c r="CG152" s="80"/>
      <c r="CH152" s="80"/>
      <c r="CI152" s="80"/>
      <c r="CJ152" s="80"/>
      <c r="CK152" s="80"/>
      <c r="CL152" s="80"/>
      <c r="CM152" s="80"/>
      <c r="CN152" s="80"/>
      <c r="CO152" s="80"/>
      <c r="CP152" s="80"/>
      <c r="CQ152" s="80"/>
      <c r="CR152" s="80"/>
      <c r="CS152" s="80"/>
      <c r="CT152" s="80"/>
      <c r="CU152" s="80"/>
      <c r="CV152" s="80"/>
      <c r="CW152" s="80"/>
      <c r="CX152" s="80"/>
      <c r="CY152" s="80"/>
      <c r="CZ152" s="80"/>
      <c r="DA152" s="80"/>
      <c r="DB152" s="80"/>
      <c r="DC152" s="80"/>
      <c r="DD152" s="80"/>
      <c r="DE152" s="80"/>
      <c r="DF152" s="80"/>
      <c r="DG152" s="80"/>
      <c r="DH152" s="80"/>
      <c r="DI152" s="80"/>
      <c r="DJ152" s="80"/>
      <c r="DK152" s="80"/>
      <c r="DL152" s="80"/>
      <c r="DM152" s="80"/>
      <c r="DN152" s="80"/>
      <c r="DO152" s="80"/>
      <c r="DP152" s="80"/>
      <c r="DQ152" s="80"/>
      <c r="DR152" s="80"/>
      <c r="DS152" s="80"/>
      <c r="DT152" s="80"/>
      <c r="DU152" s="80"/>
      <c r="DV152" s="80"/>
      <c r="DW152" s="80"/>
      <c r="DX152" s="80"/>
      <c r="DY152" s="80"/>
      <c r="DZ152" s="80"/>
      <c r="EA152" s="80"/>
      <c r="EB152" s="80"/>
      <c r="EC152" s="80"/>
      <c r="ED152" s="80"/>
      <c r="EE152" s="80"/>
      <c r="EF152" s="80"/>
      <c r="EG152" s="80"/>
      <c r="EH152" s="80"/>
      <c r="EI152" s="80"/>
      <c r="EJ152" s="80"/>
      <c r="EK152" s="80"/>
      <c r="EL152" s="80"/>
      <c r="EM152" s="80"/>
      <c r="EN152" s="80"/>
      <c r="EO152" s="80"/>
      <c r="EP152" s="80"/>
      <c r="EQ152" s="80"/>
      <c r="ER152" s="80"/>
      <c r="ES152" s="80"/>
      <c r="ET152" s="80"/>
      <c r="EU152" s="80"/>
      <c r="EV152" s="80"/>
      <c r="EW152" s="80"/>
      <c r="EX152" s="80"/>
      <c r="EY152" s="80"/>
      <c r="EZ152" s="80"/>
      <c r="FA152" s="80"/>
      <c r="FB152" s="80"/>
      <c r="FC152" s="80"/>
      <c r="FD152" s="80"/>
      <c r="FE152" s="80"/>
      <c r="FF152" s="80"/>
      <c r="FG152" s="80"/>
      <c r="FH152" s="80"/>
      <c r="FI152" s="80"/>
      <c r="FJ152" s="80"/>
    </row>
    <row r="153" spans="1:166" x14ac:dyDescent="0.25"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80"/>
      <c r="CI153" s="80"/>
      <c r="CJ153" s="80"/>
      <c r="CK153" s="80"/>
      <c r="CL153" s="80"/>
      <c r="CM153" s="80"/>
      <c r="CN153" s="80"/>
      <c r="CO153" s="80"/>
      <c r="CP153" s="80"/>
      <c r="CQ153" s="80"/>
      <c r="CR153" s="80"/>
      <c r="CS153" s="80"/>
      <c r="CT153" s="80"/>
      <c r="CU153" s="80"/>
      <c r="CV153" s="80"/>
      <c r="CW153" s="80"/>
      <c r="CX153" s="80"/>
      <c r="CY153" s="80"/>
      <c r="CZ153" s="80"/>
      <c r="DA153" s="80"/>
      <c r="DB153" s="80"/>
      <c r="DC153" s="80"/>
      <c r="DD153" s="80"/>
      <c r="DE153" s="80"/>
      <c r="DF153" s="80"/>
      <c r="DG153" s="80"/>
      <c r="DH153" s="80"/>
      <c r="DI153" s="80"/>
      <c r="DJ153" s="80"/>
      <c r="DK153" s="80"/>
      <c r="DL153" s="80"/>
      <c r="DM153" s="80"/>
      <c r="DN153" s="80"/>
      <c r="DO153" s="80"/>
      <c r="DP153" s="80"/>
      <c r="DQ153" s="80"/>
      <c r="DR153" s="80"/>
      <c r="DS153" s="80"/>
      <c r="DT153" s="80"/>
      <c r="DU153" s="80"/>
      <c r="DV153" s="80"/>
      <c r="DW153" s="80"/>
      <c r="DX153" s="80"/>
      <c r="DY153" s="80"/>
      <c r="DZ153" s="80"/>
      <c r="EA153" s="80"/>
      <c r="EB153" s="80"/>
      <c r="EC153" s="80"/>
      <c r="ED153" s="80"/>
      <c r="EE153" s="80"/>
      <c r="EF153" s="80"/>
      <c r="EG153" s="80"/>
      <c r="EH153" s="80"/>
      <c r="EI153" s="80"/>
      <c r="EJ153" s="80"/>
      <c r="EK153" s="80"/>
      <c r="EL153" s="80"/>
      <c r="EM153" s="80"/>
      <c r="EN153" s="80"/>
      <c r="EO153" s="80"/>
      <c r="EP153" s="80"/>
      <c r="EQ153" s="80"/>
      <c r="ER153" s="80"/>
      <c r="ES153" s="80"/>
      <c r="ET153" s="80"/>
      <c r="EU153" s="80"/>
      <c r="EV153" s="80"/>
      <c r="EW153" s="80"/>
      <c r="EX153" s="80"/>
      <c r="EY153" s="80"/>
      <c r="EZ153" s="80"/>
      <c r="FA153" s="80"/>
      <c r="FB153" s="80"/>
      <c r="FC153" s="80"/>
      <c r="FD153" s="80"/>
      <c r="FE153" s="80"/>
      <c r="FF153" s="80"/>
      <c r="FG153" s="80"/>
      <c r="FH153" s="80"/>
      <c r="FI153" s="80"/>
      <c r="FJ153" s="80"/>
    </row>
    <row r="154" spans="1:166" x14ac:dyDescent="0.25"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  <c r="CA154" s="80"/>
      <c r="CB154" s="80"/>
      <c r="CC154" s="80"/>
      <c r="CD154" s="80"/>
      <c r="CE154" s="80"/>
      <c r="CF154" s="80"/>
      <c r="CG154" s="80"/>
      <c r="CH154" s="80"/>
      <c r="CI154" s="80"/>
      <c r="CJ154" s="80"/>
      <c r="CK154" s="80"/>
      <c r="CL154" s="80"/>
      <c r="CM154" s="80"/>
      <c r="CN154" s="80"/>
      <c r="CO154" s="80"/>
      <c r="CP154" s="80"/>
      <c r="CQ154" s="80"/>
      <c r="CR154" s="80"/>
      <c r="CS154" s="80"/>
      <c r="CT154" s="80"/>
      <c r="CU154" s="80"/>
      <c r="CV154" s="80"/>
      <c r="CW154" s="80"/>
      <c r="CX154" s="80"/>
      <c r="CY154" s="80"/>
      <c r="CZ154" s="80"/>
      <c r="DA154" s="80"/>
      <c r="DB154" s="80"/>
      <c r="DC154" s="80"/>
      <c r="DD154" s="80"/>
      <c r="DE154" s="80"/>
      <c r="DF154" s="80"/>
      <c r="DG154" s="80"/>
      <c r="DH154" s="80"/>
      <c r="DI154" s="80"/>
      <c r="DJ154" s="80"/>
      <c r="DK154" s="80"/>
      <c r="DL154" s="80"/>
      <c r="DM154" s="80"/>
      <c r="DN154" s="80"/>
      <c r="DO154" s="80"/>
      <c r="DP154" s="80"/>
      <c r="DQ154" s="80"/>
      <c r="DR154" s="80"/>
      <c r="DS154" s="80"/>
      <c r="DT154" s="80"/>
      <c r="DU154" s="80"/>
      <c r="DV154" s="80"/>
      <c r="DW154" s="80"/>
      <c r="DX154" s="80"/>
      <c r="DY154" s="80"/>
      <c r="DZ154" s="80"/>
      <c r="EA154" s="80"/>
      <c r="EB154" s="80"/>
      <c r="EC154" s="80"/>
      <c r="ED154" s="80"/>
      <c r="EE154" s="80"/>
      <c r="EF154" s="80"/>
      <c r="EG154" s="80"/>
      <c r="EH154" s="80"/>
      <c r="EI154" s="80"/>
      <c r="EJ154" s="80"/>
      <c r="EK154" s="80"/>
      <c r="EL154" s="80"/>
      <c r="EM154" s="80"/>
      <c r="EN154" s="80"/>
      <c r="EO154" s="80"/>
      <c r="EP154" s="80"/>
      <c r="EQ154" s="80"/>
      <c r="ER154" s="80"/>
      <c r="ES154" s="80"/>
      <c r="ET154" s="80"/>
      <c r="EU154" s="80"/>
      <c r="EV154" s="80"/>
      <c r="EW154" s="80"/>
      <c r="EX154" s="80"/>
      <c r="EY154" s="80"/>
      <c r="EZ154" s="80"/>
      <c r="FA154" s="80"/>
      <c r="FB154" s="80"/>
      <c r="FC154" s="80"/>
      <c r="FD154" s="80"/>
      <c r="FE154" s="80"/>
      <c r="FF154" s="80"/>
      <c r="FG154" s="80"/>
      <c r="FH154" s="80"/>
      <c r="FI154" s="80"/>
      <c r="FJ154" s="80"/>
    </row>
    <row r="155" spans="1:166" x14ac:dyDescent="0.25"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0"/>
      <c r="CH155" s="80"/>
      <c r="CI155" s="80"/>
      <c r="CJ155" s="80"/>
      <c r="CK155" s="80"/>
      <c r="CL155" s="80"/>
      <c r="CM155" s="80"/>
      <c r="CN155" s="80"/>
      <c r="CO155" s="80"/>
      <c r="CP155" s="80"/>
      <c r="CQ155" s="80"/>
      <c r="CR155" s="80"/>
      <c r="CS155" s="80"/>
      <c r="CT155" s="80"/>
      <c r="CU155" s="80"/>
      <c r="CV155" s="80"/>
      <c r="CW155" s="80"/>
      <c r="CX155" s="80"/>
      <c r="CY155" s="80"/>
      <c r="CZ155" s="80"/>
      <c r="DA155" s="80"/>
      <c r="DB155" s="80"/>
      <c r="DC155" s="80"/>
      <c r="DD155" s="80"/>
      <c r="DE155" s="80"/>
      <c r="DF155" s="80"/>
      <c r="DG155" s="80"/>
      <c r="DH155" s="80"/>
      <c r="DI155" s="80"/>
      <c r="DJ155" s="80"/>
      <c r="DK155" s="80"/>
      <c r="DL155" s="80"/>
      <c r="DM155" s="80"/>
      <c r="DN155" s="80"/>
      <c r="DO155" s="80"/>
      <c r="DP155" s="80"/>
      <c r="DQ155" s="80"/>
      <c r="DR155" s="80"/>
      <c r="DS155" s="80"/>
      <c r="DT155" s="80"/>
      <c r="DU155" s="80"/>
      <c r="DV155" s="80"/>
      <c r="DW155" s="80"/>
      <c r="DX155" s="80"/>
      <c r="DY155" s="80"/>
      <c r="DZ155" s="80"/>
      <c r="EA155" s="80"/>
      <c r="EB155" s="80"/>
      <c r="EC155" s="80"/>
      <c r="ED155" s="80"/>
      <c r="EE155" s="80"/>
      <c r="EF155" s="80"/>
      <c r="EG155" s="80"/>
      <c r="EH155" s="80"/>
      <c r="EI155" s="80"/>
      <c r="EJ155" s="80"/>
      <c r="EK155" s="80"/>
      <c r="EL155" s="80"/>
      <c r="EM155" s="80"/>
      <c r="EN155" s="80"/>
      <c r="EO155" s="80"/>
      <c r="EP155" s="80"/>
      <c r="EQ155" s="80"/>
      <c r="ER155" s="80"/>
      <c r="ES155" s="80"/>
      <c r="ET155" s="80"/>
      <c r="EU155" s="80"/>
      <c r="EV155" s="80"/>
      <c r="EW155" s="80"/>
      <c r="EX155" s="80"/>
      <c r="EY155" s="80"/>
      <c r="EZ155" s="80"/>
      <c r="FA155" s="80"/>
      <c r="FB155" s="80"/>
      <c r="FC155" s="80"/>
      <c r="FD155" s="80"/>
      <c r="FE155" s="80"/>
      <c r="FF155" s="80"/>
      <c r="FG155" s="80"/>
      <c r="FH155" s="80"/>
      <c r="FI155" s="80"/>
      <c r="FJ155" s="80"/>
    </row>
    <row r="156" spans="1:166" x14ac:dyDescent="0.25"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  <c r="CA156" s="80"/>
      <c r="CB156" s="80"/>
      <c r="CC156" s="80"/>
      <c r="CD156" s="80"/>
      <c r="CE156" s="80"/>
      <c r="CF156" s="80"/>
      <c r="CG156" s="80"/>
      <c r="CH156" s="80"/>
      <c r="CI156" s="80"/>
      <c r="CJ156" s="80"/>
      <c r="CK156" s="80"/>
      <c r="CL156" s="80"/>
      <c r="CM156" s="80"/>
      <c r="CN156" s="80"/>
      <c r="CO156" s="80"/>
      <c r="CP156" s="80"/>
      <c r="CQ156" s="80"/>
      <c r="CR156" s="80"/>
      <c r="CS156" s="80"/>
      <c r="CT156" s="80"/>
      <c r="CU156" s="80"/>
      <c r="CV156" s="80"/>
      <c r="CW156" s="80"/>
      <c r="CX156" s="80"/>
      <c r="CY156" s="80"/>
      <c r="CZ156" s="80"/>
      <c r="DA156" s="80"/>
      <c r="DB156" s="80"/>
      <c r="DC156" s="80"/>
      <c r="DD156" s="80"/>
      <c r="DE156" s="80"/>
      <c r="DF156" s="80"/>
      <c r="DG156" s="80"/>
      <c r="DH156" s="80"/>
      <c r="DI156" s="80"/>
      <c r="DJ156" s="80"/>
      <c r="DK156" s="80"/>
      <c r="DL156" s="80"/>
      <c r="DM156" s="80"/>
      <c r="DN156" s="80"/>
      <c r="DO156" s="80"/>
      <c r="DP156" s="80"/>
      <c r="DQ156" s="80"/>
      <c r="DR156" s="80"/>
      <c r="DS156" s="80"/>
      <c r="DT156" s="80"/>
      <c r="DU156" s="80"/>
      <c r="DV156" s="80"/>
      <c r="DW156" s="80"/>
      <c r="DX156" s="80"/>
      <c r="DY156" s="80"/>
      <c r="DZ156" s="80"/>
      <c r="EA156" s="80"/>
      <c r="EB156" s="80"/>
      <c r="EC156" s="80"/>
      <c r="ED156" s="80"/>
      <c r="EE156" s="80"/>
      <c r="EF156" s="80"/>
      <c r="EG156" s="80"/>
      <c r="EH156" s="80"/>
      <c r="EI156" s="80"/>
      <c r="EJ156" s="80"/>
      <c r="EK156" s="80"/>
      <c r="EL156" s="80"/>
      <c r="EM156" s="80"/>
      <c r="EN156" s="80"/>
      <c r="EO156" s="80"/>
      <c r="EP156" s="80"/>
      <c r="EQ156" s="80"/>
      <c r="ER156" s="80"/>
      <c r="ES156" s="80"/>
      <c r="ET156" s="80"/>
      <c r="EU156" s="80"/>
      <c r="EV156" s="80"/>
      <c r="EW156" s="80"/>
      <c r="EX156" s="80"/>
      <c r="EY156" s="80"/>
      <c r="EZ156" s="80"/>
      <c r="FA156" s="80"/>
      <c r="FB156" s="80"/>
      <c r="FC156" s="80"/>
      <c r="FD156" s="80"/>
      <c r="FE156" s="80"/>
      <c r="FF156" s="80"/>
      <c r="FG156" s="80"/>
      <c r="FH156" s="80"/>
      <c r="FI156" s="80"/>
      <c r="FJ156" s="80"/>
    </row>
  </sheetData>
  <mergeCells count="55">
    <mergeCell ref="A147:X147"/>
    <mergeCell ref="A34:X34"/>
    <mergeCell ref="A49:X49"/>
    <mergeCell ref="A64:X64"/>
    <mergeCell ref="A67:X67"/>
    <mergeCell ref="A83:X83"/>
    <mergeCell ref="A74:X74"/>
    <mergeCell ref="A131:X131"/>
    <mergeCell ref="A134:X134"/>
    <mergeCell ref="A143:X143"/>
    <mergeCell ref="A125:X125"/>
    <mergeCell ref="A137:X137"/>
    <mergeCell ref="A140:X140"/>
    <mergeCell ref="A107:X107"/>
    <mergeCell ref="A113:X113"/>
    <mergeCell ref="A118:X118"/>
    <mergeCell ref="B2:W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T4:T5"/>
    <mergeCell ref="U4:U5"/>
    <mergeCell ref="V4:V5"/>
    <mergeCell ref="W4:W5"/>
    <mergeCell ref="A7:X7"/>
    <mergeCell ref="X4:X5"/>
    <mergeCell ref="N4:N5"/>
    <mergeCell ref="O4:O5"/>
    <mergeCell ref="P4:P5"/>
    <mergeCell ref="Q4:Q5"/>
    <mergeCell ref="R4:S4"/>
    <mergeCell ref="A12:X12"/>
    <mergeCell ref="A19:X19"/>
    <mergeCell ref="A44:X44"/>
    <mergeCell ref="A70:X70"/>
    <mergeCell ref="A57:X57"/>
    <mergeCell ref="A30:X30"/>
    <mergeCell ref="A26:X26"/>
    <mergeCell ref="A61:X61"/>
    <mergeCell ref="A86:X86"/>
    <mergeCell ref="A93:X93"/>
    <mergeCell ref="A96:X96"/>
    <mergeCell ref="A99:X99"/>
    <mergeCell ref="A103:X103"/>
    <mergeCell ref="A89:X89"/>
  </mergeCells>
  <phoneticPr fontId="5" type="noConversion"/>
  <pageMargins left="0.19685039370078741" right="0.19685039370078741" top="0.19685039370078741" bottom="0.19685039370078741" header="0.31496062992125984" footer="0.31496062992125984"/>
  <pageSetup paperSize="9" scale="65" orientation="landscape" r:id="rId1"/>
  <ignoredErrors>
    <ignoredError sqref="U3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2025-02-05T10:52:17Z</dcterms:modified>
</cp:coreProperties>
</file>