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'Лист1'!$A$1:$J$335</definedName>
  </definedNames>
  <calcPr fullCalcOnLoad="1"/>
</workbook>
</file>

<file path=xl/sharedStrings.xml><?xml version="1.0" encoding="utf-8"?>
<sst xmlns="http://schemas.openxmlformats.org/spreadsheetml/2006/main" count="972" uniqueCount="157">
  <si>
    <t>1.</t>
  </si>
  <si>
    <t>Урман</t>
  </si>
  <si>
    <t>2.</t>
  </si>
  <si>
    <t>Совхозная</t>
  </si>
  <si>
    <t>3.</t>
  </si>
  <si>
    <t>Кайнарская</t>
  </si>
  <si>
    <t>4.</t>
  </si>
  <si>
    <t>Первомайская</t>
  </si>
  <si>
    <t>5.</t>
  </si>
  <si>
    <t>Новый Колутон</t>
  </si>
  <si>
    <t>6.</t>
  </si>
  <si>
    <t>Степняк</t>
  </si>
  <si>
    <t>7.</t>
  </si>
  <si>
    <t>Жарсуатская</t>
  </si>
  <si>
    <t>8.</t>
  </si>
  <si>
    <t>Красногвардейская</t>
  </si>
  <si>
    <t>9.</t>
  </si>
  <si>
    <t>Новочеркасская</t>
  </si>
  <si>
    <t>10.</t>
  </si>
  <si>
    <t>Колутон</t>
  </si>
  <si>
    <t>11.</t>
  </si>
  <si>
    <t>Камышенка</t>
  </si>
  <si>
    <t>12.</t>
  </si>
  <si>
    <t>Кзыл-Жарская</t>
  </si>
  <si>
    <t>13.</t>
  </si>
  <si>
    <t>Береговая</t>
  </si>
  <si>
    <t>14.</t>
  </si>
  <si>
    <t>Джамбул</t>
  </si>
  <si>
    <t>15.</t>
  </si>
  <si>
    <t>Астраханка</t>
  </si>
  <si>
    <t>16.</t>
  </si>
  <si>
    <t>Гранит</t>
  </si>
  <si>
    <t>17.</t>
  </si>
  <si>
    <t>Силикатная</t>
  </si>
  <si>
    <t>18.</t>
  </si>
  <si>
    <t>Акбеит</t>
  </si>
  <si>
    <t>Атбасарский РЭС</t>
  </si>
  <si>
    <t>Город</t>
  </si>
  <si>
    <t>Атбасар-2</t>
  </si>
  <si>
    <t>Западная</t>
  </si>
  <si>
    <t>Красносельская</t>
  </si>
  <si>
    <t>Красная Заря</t>
  </si>
  <si>
    <t>М. Горького</t>
  </si>
  <si>
    <t>Мариновская</t>
  </si>
  <si>
    <t>Красный Маяк</t>
  </si>
  <si>
    <t>Шункурколь</t>
  </si>
  <si>
    <t>Ладыженка</t>
  </si>
  <si>
    <t>Сергеевка</t>
  </si>
  <si>
    <t>Самарка</t>
  </si>
  <si>
    <t>Ишимская</t>
  </si>
  <si>
    <t>Калиновка</t>
  </si>
  <si>
    <t>Новосельская</t>
  </si>
  <si>
    <t>Тельмана</t>
  </si>
  <si>
    <t>19.</t>
  </si>
  <si>
    <t>Отан</t>
  </si>
  <si>
    <t>20.</t>
  </si>
  <si>
    <t>Покровка</t>
  </si>
  <si>
    <t>21.</t>
  </si>
  <si>
    <t>Шуйская</t>
  </si>
  <si>
    <t>22.</t>
  </si>
  <si>
    <t>Борисовка</t>
  </si>
  <si>
    <t>23.</t>
  </si>
  <si>
    <t>Акимовская</t>
  </si>
  <si>
    <t>Садовая</t>
  </si>
  <si>
    <t>Аршалынский РЭС</t>
  </si>
  <si>
    <t>Н.-Александровка</t>
  </si>
  <si>
    <t>Вишнёвка</t>
  </si>
  <si>
    <t>Белоярка</t>
  </si>
  <si>
    <t>Волгодоновка</t>
  </si>
  <si>
    <t>Раздольная</t>
  </si>
  <si>
    <t>Сары-Оба</t>
  </si>
  <si>
    <t>Юбилейная</t>
  </si>
  <si>
    <t>Константиновка</t>
  </si>
  <si>
    <t>Ижевская</t>
  </si>
  <si>
    <t>Юлия</t>
  </si>
  <si>
    <t>Н.-Владимировка</t>
  </si>
  <si>
    <t>Тургеневка</t>
  </si>
  <si>
    <t>Вячеславка</t>
  </si>
  <si>
    <t>Анар</t>
  </si>
  <si>
    <t>Оросительная</t>
  </si>
  <si>
    <t>ПТФ</t>
  </si>
  <si>
    <t>Михайловка</t>
  </si>
  <si>
    <t xml:space="preserve"> Кварц</t>
  </si>
  <si>
    <t>Егиндыкольский РЭС</t>
  </si>
  <si>
    <t>Краснознаменка</t>
  </si>
  <si>
    <t>Днепропетровская</t>
  </si>
  <si>
    <t>Абая</t>
  </si>
  <si>
    <t>Армавирская</t>
  </si>
  <si>
    <t>Баумана</t>
  </si>
  <si>
    <t>Калинина</t>
  </si>
  <si>
    <t>Полтавка</t>
  </si>
  <si>
    <t>Ушакова</t>
  </si>
  <si>
    <t>Буревестник</t>
  </si>
  <si>
    <t>Целиноградский РЭС</t>
  </si>
  <si>
    <t>Воздвиженка</t>
  </si>
  <si>
    <t>Рождественка</t>
  </si>
  <si>
    <t>Красный Яр</t>
  </si>
  <si>
    <t>Акмолинская</t>
  </si>
  <si>
    <t>Ильинка</t>
  </si>
  <si>
    <t>Красный Флаг</t>
  </si>
  <si>
    <t>Луговая</t>
  </si>
  <si>
    <t>Максимовка</t>
  </si>
  <si>
    <t>Родина</t>
  </si>
  <si>
    <t>Семёновка</t>
  </si>
  <si>
    <t>Ново-Ишимка</t>
  </si>
  <si>
    <t>Антоновка</t>
  </si>
  <si>
    <t>Жангиз-Кудук</t>
  </si>
  <si>
    <t>Заря</t>
  </si>
  <si>
    <t>Красноярка</t>
  </si>
  <si>
    <t>Куянды</t>
  </si>
  <si>
    <t>М.Маметова</t>
  </si>
  <si>
    <t>Мичурина</t>
  </si>
  <si>
    <t>Романовка</t>
  </si>
  <si>
    <t>Софиевка</t>
  </si>
  <si>
    <t>Целиноградская</t>
  </si>
  <si>
    <t>Челкарская</t>
  </si>
  <si>
    <t>Жантеке</t>
  </si>
  <si>
    <t>Кугальджино</t>
  </si>
  <si>
    <t>Сабунды</t>
  </si>
  <si>
    <t>Кенбедаик</t>
  </si>
  <si>
    <t>Арыкты</t>
  </si>
  <si>
    <t>Шалкар</t>
  </si>
  <si>
    <t>Кумгуль</t>
  </si>
  <si>
    <t>Коммуна</t>
  </si>
  <si>
    <t>Уркендеу</t>
  </si>
  <si>
    <t xml:space="preserve">Целинная                </t>
  </si>
  <si>
    <t>№</t>
  </si>
  <si>
    <t>Подстанция</t>
  </si>
  <si>
    <t>Астраханский РЭС</t>
  </si>
  <si>
    <t>Коргалжынский РЭС</t>
  </si>
  <si>
    <t>24.</t>
  </si>
  <si>
    <t>25.</t>
  </si>
  <si>
    <t>Астана</t>
  </si>
  <si>
    <t>ЧЛЗ</t>
  </si>
  <si>
    <t>26.</t>
  </si>
  <si>
    <t>Северная</t>
  </si>
  <si>
    <t>Максимальная нагрузка, МВТ</t>
  </si>
  <si>
    <t>Максимальная загрузка тр-ра %</t>
  </si>
  <si>
    <t>Максимальная нагрузка,МВА</t>
  </si>
  <si>
    <t>Минимальная.
 нагрузка, МВТ</t>
  </si>
  <si>
    <t>Минимальная.
 загрузка тр-ра %</t>
  </si>
  <si>
    <t>Минимальная.
 нагрузка,МВА</t>
  </si>
  <si>
    <t>№ 
тр-ра</t>
  </si>
  <si>
    <t>Установленая
мощность МВА</t>
  </si>
  <si>
    <t>Т-1</t>
  </si>
  <si>
    <t>Т-2</t>
  </si>
  <si>
    <t>откл.</t>
  </si>
  <si>
    <t>Итого:</t>
  </si>
  <si>
    <t>Т-3</t>
  </si>
  <si>
    <t>АТ-1</t>
  </si>
  <si>
    <t>Т-4</t>
  </si>
  <si>
    <t>Итого</t>
  </si>
  <si>
    <t>Интернациональная</t>
  </si>
  <si>
    <t>Запитана по 10кВ</t>
  </si>
  <si>
    <t>Итого по АМЭС</t>
  </si>
  <si>
    <t xml:space="preserve">откл. </t>
  </si>
  <si>
    <t xml:space="preserve">Загрузка силовых трансформаторов                                                                                              
на ПС Акмолинских МЭС на  20 июня 2018 г.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</si>
</sst>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"/>
  </numFmts>
  <fonts count="20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wrapText="1"/>
    </xf>
    <xf numFmtId="2" fontId="18" fillId="0" borderId="0" xfId="0" applyNumberFormat="1" applyFont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0" fontId="19" fillId="20" borderId="11" xfId="0" applyFont="1" applyFill="1" applyBorder="1" applyAlignment="1">
      <alignment horizontal="center"/>
    </xf>
    <xf numFmtId="0" fontId="19" fillId="20" borderId="10" xfId="0" applyFont="1" applyFill="1" applyBorder="1" applyAlignment="1">
      <alignment/>
    </xf>
    <xf numFmtId="164" fontId="19" fillId="20" borderId="10" xfId="0" applyNumberFormat="1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2" fontId="19" fillId="20" borderId="10" xfId="0" applyNumberFormat="1" applyFont="1" applyFill="1" applyBorder="1" applyAlignment="1">
      <alignment horizontal="center" vertical="center"/>
    </xf>
    <xf numFmtId="0" fontId="19" fillId="20" borderId="0" xfId="0" applyFont="1" applyFill="1" applyAlignment="1">
      <alignment/>
    </xf>
    <xf numFmtId="0" fontId="19" fillId="20" borderId="11" xfId="0" applyFont="1" applyFill="1" applyBorder="1" applyAlignment="1">
      <alignment horizontal="left" vertical="center"/>
    </xf>
    <xf numFmtId="0" fontId="19" fillId="20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vertical="center"/>
    </xf>
    <xf numFmtId="16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20" borderId="10" xfId="0" applyFont="1" applyFill="1" applyBorder="1" applyAlignment="1">
      <alignment horizontal="left" vertical="center"/>
    </xf>
    <xf numFmtId="164" fontId="19" fillId="20" borderId="10" xfId="0" applyNumberFormat="1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0" fontId="19" fillId="20" borderId="10" xfId="0" applyFont="1" applyFill="1" applyBorder="1" applyAlignment="1">
      <alignment horizontal="left" vertical="center"/>
    </xf>
    <xf numFmtId="0" fontId="19" fillId="20" borderId="12" xfId="0" applyFont="1" applyFill="1" applyBorder="1" applyAlignment="1">
      <alignment horizontal="left" vertical="center"/>
    </xf>
    <xf numFmtId="164" fontId="19" fillId="20" borderId="12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20" borderId="10" xfId="0" applyNumberFormat="1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0" fontId="19" fillId="20" borderId="11" xfId="0" applyNumberFormat="1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19" fillId="20" borderId="13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 vertical="center"/>
    </xf>
    <xf numFmtId="164" fontId="19" fillId="24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43" fontId="18" fillId="0" borderId="10" xfId="58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9" fillId="0" borderId="16" xfId="0" applyFont="1" applyBorder="1" applyAlignment="1">
      <alignment horizontal="center"/>
    </xf>
    <xf numFmtId="0" fontId="19" fillId="0" borderId="12" xfId="0" applyNumberFormat="1" applyFont="1" applyFill="1" applyBorder="1" applyAlignment="1">
      <alignment horizontal="left" vertical="center"/>
    </xf>
    <xf numFmtId="0" fontId="19" fillId="0" borderId="11" xfId="0" applyNumberFormat="1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5"/>
  <sheetViews>
    <sheetView tabSelected="1" zoomScale="85" zoomScaleNormal="85" zoomScaleSheetLayoutView="55" zoomScalePageLayoutView="0" workbookViewId="0" topLeftCell="A313">
      <selection activeCell="A335" sqref="A335:I335"/>
    </sheetView>
  </sheetViews>
  <sheetFormatPr defaultColWidth="9.00390625" defaultRowHeight="12.75"/>
  <cols>
    <col min="1" max="1" width="7.375" style="1" customWidth="1"/>
    <col min="2" max="2" width="26.375" style="1" customWidth="1"/>
    <col min="3" max="3" width="9.375" style="1" customWidth="1"/>
    <col min="4" max="4" width="20.25390625" style="1" customWidth="1"/>
    <col min="5" max="5" width="19.25390625" style="79" customWidth="1"/>
    <col min="6" max="6" width="19.875" style="79" customWidth="1"/>
    <col min="7" max="7" width="19.75390625" style="79" customWidth="1"/>
    <col min="8" max="8" width="20.00390625" style="79" customWidth="1"/>
    <col min="9" max="9" width="20.125" style="1" customWidth="1"/>
    <col min="10" max="10" width="19.00390625" style="15" customWidth="1"/>
    <col min="11" max="16384" width="9.125" style="1" customWidth="1"/>
  </cols>
  <sheetData>
    <row r="1" spans="1:10" ht="35.25" customHeight="1">
      <c r="A1" s="103" t="s">
        <v>156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 customHeight="1">
      <c r="A2" s="2"/>
      <c r="B2" s="2"/>
      <c r="C2" s="2"/>
      <c r="D2" s="2"/>
      <c r="E2" s="68"/>
      <c r="F2" s="68"/>
      <c r="G2" s="68"/>
      <c r="H2" s="68"/>
      <c r="I2" s="2"/>
      <c r="J2" s="3"/>
    </row>
    <row r="3" spans="1:10" ht="69.75" customHeight="1">
      <c r="A3" s="4" t="s">
        <v>126</v>
      </c>
      <c r="B3" s="4" t="s">
        <v>127</v>
      </c>
      <c r="C3" s="5" t="s">
        <v>142</v>
      </c>
      <c r="D3" s="5" t="s">
        <v>143</v>
      </c>
      <c r="E3" s="82" t="s">
        <v>136</v>
      </c>
      <c r="F3" s="69" t="s">
        <v>137</v>
      </c>
      <c r="G3" s="70" t="s">
        <v>138</v>
      </c>
      <c r="H3" s="82" t="s">
        <v>139</v>
      </c>
      <c r="I3" s="6" t="s">
        <v>140</v>
      </c>
      <c r="J3" s="7" t="s">
        <v>141</v>
      </c>
    </row>
    <row r="4" spans="1:10" ht="17.25" customHeight="1">
      <c r="A4" s="100" t="s">
        <v>128</v>
      </c>
      <c r="B4" s="101"/>
      <c r="C4" s="101"/>
      <c r="D4" s="101"/>
      <c r="E4" s="101"/>
      <c r="F4" s="101"/>
      <c r="G4" s="101"/>
      <c r="H4" s="101"/>
      <c r="I4" s="102"/>
      <c r="J4" s="8"/>
    </row>
    <row r="5" spans="1:10" ht="17.25" customHeight="1">
      <c r="A5" s="93" t="s">
        <v>0</v>
      </c>
      <c r="B5" s="95" t="s">
        <v>1</v>
      </c>
      <c r="C5" s="17" t="s">
        <v>144</v>
      </c>
      <c r="D5" s="19">
        <v>10</v>
      </c>
      <c r="E5" s="10">
        <v>0.483</v>
      </c>
      <c r="F5" s="11">
        <f>G5*100/D5</f>
        <v>5.366666666666666</v>
      </c>
      <c r="G5" s="67">
        <f>E5/0.9</f>
        <v>0.5366666666666666</v>
      </c>
      <c r="H5" s="10">
        <v>0.441</v>
      </c>
      <c r="I5" s="11">
        <f>J5*100/10</f>
        <v>4.9</v>
      </c>
      <c r="J5" s="12">
        <f>H5/0.9</f>
        <v>0.49</v>
      </c>
    </row>
    <row r="6" spans="1:10" ht="18">
      <c r="A6" s="94"/>
      <c r="B6" s="96"/>
      <c r="C6" s="9" t="s">
        <v>145</v>
      </c>
      <c r="D6" s="11">
        <v>10</v>
      </c>
      <c r="E6" s="10" t="s">
        <v>146</v>
      </c>
      <c r="F6" s="66" t="s">
        <v>146</v>
      </c>
      <c r="G6" s="66" t="s">
        <v>146</v>
      </c>
      <c r="H6" s="10" t="s">
        <v>146</v>
      </c>
      <c r="I6" s="16" t="s">
        <v>146</v>
      </c>
      <c r="J6" s="16" t="s">
        <v>146</v>
      </c>
    </row>
    <row r="7" spans="1:10" s="25" customFormat="1" ht="3.75" customHeight="1">
      <c r="A7" s="20"/>
      <c r="B7" s="26"/>
      <c r="C7" s="21"/>
      <c r="D7" s="22"/>
      <c r="E7" s="10" t="s">
        <v>146</v>
      </c>
      <c r="F7" s="66" t="s">
        <v>146</v>
      </c>
      <c r="G7" s="66" t="s">
        <v>146</v>
      </c>
      <c r="H7" s="66" t="s">
        <v>146</v>
      </c>
      <c r="I7" s="27" t="s">
        <v>146</v>
      </c>
      <c r="J7" s="27" t="s">
        <v>146</v>
      </c>
    </row>
    <row r="8" spans="1:10" ht="18">
      <c r="A8" s="89" t="s">
        <v>2</v>
      </c>
      <c r="B8" s="91" t="s">
        <v>3</v>
      </c>
      <c r="C8" s="9" t="s">
        <v>144</v>
      </c>
      <c r="D8" s="11">
        <v>1</v>
      </c>
      <c r="E8" s="10" t="s">
        <v>146</v>
      </c>
      <c r="F8" s="66" t="s">
        <v>146</v>
      </c>
      <c r="G8" s="66" t="s">
        <v>146</v>
      </c>
      <c r="H8" s="66" t="s">
        <v>146</v>
      </c>
      <c r="I8" s="16" t="s">
        <v>146</v>
      </c>
      <c r="J8" s="16" t="s">
        <v>146</v>
      </c>
    </row>
    <row r="9" spans="1:10" ht="18">
      <c r="A9" s="90"/>
      <c r="B9" s="92"/>
      <c r="C9" s="13" t="s">
        <v>145</v>
      </c>
      <c r="D9" s="14">
        <v>1.6</v>
      </c>
      <c r="E9" s="10">
        <v>0.009</v>
      </c>
      <c r="F9" s="11">
        <f>G9*100/D9</f>
        <v>0.6249999999999999</v>
      </c>
      <c r="G9" s="67">
        <f>E9/0.9</f>
        <v>0.009999999999999998</v>
      </c>
      <c r="H9" s="10">
        <v>0.003</v>
      </c>
      <c r="I9" s="14">
        <f>J9*100/1</f>
        <v>0.3333333333333333</v>
      </c>
      <c r="J9" s="12">
        <f>H9/0.9</f>
        <v>0.003333333333333333</v>
      </c>
    </row>
    <row r="10" spans="1:10" s="25" customFormat="1" ht="3.75" customHeight="1">
      <c r="A10" s="20"/>
      <c r="B10" s="20"/>
      <c r="C10" s="21"/>
      <c r="D10" s="22"/>
      <c r="E10" s="10"/>
      <c r="F10" s="11"/>
      <c r="G10" s="67"/>
      <c r="H10" s="10"/>
      <c r="I10" s="22"/>
      <c r="J10" s="24"/>
    </row>
    <row r="11" spans="1:10" ht="18">
      <c r="A11" s="89" t="s">
        <v>4</v>
      </c>
      <c r="B11" s="91" t="s">
        <v>5</v>
      </c>
      <c r="C11" s="13" t="s">
        <v>144</v>
      </c>
      <c r="D11" s="14">
        <v>1</v>
      </c>
      <c r="E11" s="10" t="s">
        <v>146</v>
      </c>
      <c r="F11" s="66" t="s">
        <v>146</v>
      </c>
      <c r="G11" s="66" t="s">
        <v>146</v>
      </c>
      <c r="H11" s="66" t="s">
        <v>146</v>
      </c>
      <c r="I11" s="16" t="s">
        <v>146</v>
      </c>
      <c r="J11" s="16" t="s">
        <v>146</v>
      </c>
    </row>
    <row r="12" spans="1:10" ht="18">
      <c r="A12" s="90"/>
      <c r="B12" s="92"/>
      <c r="C12" s="13" t="s">
        <v>145</v>
      </c>
      <c r="D12" s="14">
        <v>1</v>
      </c>
      <c r="E12" s="10">
        <v>0.014</v>
      </c>
      <c r="F12" s="11">
        <f>G12*100/D12</f>
        <v>1.5555555555555556</v>
      </c>
      <c r="G12" s="67">
        <f>E12/0.9</f>
        <v>0.015555555555555555</v>
      </c>
      <c r="H12" s="10">
        <v>0.004</v>
      </c>
      <c r="I12" s="14">
        <f>J12*100/1</f>
        <v>0.4444444444444444</v>
      </c>
      <c r="J12" s="12">
        <f>H12/0.9</f>
        <v>0.0044444444444444444</v>
      </c>
    </row>
    <row r="13" spans="1:10" s="25" customFormat="1" ht="3.75" customHeight="1">
      <c r="A13" s="20"/>
      <c r="B13" s="26"/>
      <c r="C13" s="21"/>
      <c r="D13" s="22"/>
      <c r="E13" s="10"/>
      <c r="F13" s="11"/>
      <c r="G13" s="67"/>
      <c r="H13" s="10"/>
      <c r="I13" s="22"/>
      <c r="J13" s="24"/>
    </row>
    <row r="14" spans="1:10" ht="18">
      <c r="A14" s="89" t="s">
        <v>6</v>
      </c>
      <c r="B14" s="91" t="s">
        <v>7</v>
      </c>
      <c r="C14" s="13" t="s">
        <v>144</v>
      </c>
      <c r="D14" s="14">
        <v>1.6</v>
      </c>
      <c r="E14" s="10" t="s">
        <v>146</v>
      </c>
      <c r="F14" s="66" t="s">
        <v>146</v>
      </c>
      <c r="G14" s="66" t="s">
        <v>146</v>
      </c>
      <c r="H14" s="66" t="s">
        <v>146</v>
      </c>
      <c r="I14" s="16" t="s">
        <v>146</v>
      </c>
      <c r="J14" s="16" t="s">
        <v>146</v>
      </c>
    </row>
    <row r="15" spans="1:10" ht="18">
      <c r="A15" s="90"/>
      <c r="B15" s="92"/>
      <c r="C15" s="13" t="s">
        <v>145</v>
      </c>
      <c r="D15" s="14">
        <v>2.5</v>
      </c>
      <c r="E15" s="10">
        <v>0.307</v>
      </c>
      <c r="F15" s="11">
        <f>G15*100/D15</f>
        <v>13.644444444444442</v>
      </c>
      <c r="G15" s="67">
        <f>E15/0.9</f>
        <v>0.3411111111111111</v>
      </c>
      <c r="H15" s="10">
        <v>0.163</v>
      </c>
      <c r="I15" s="11">
        <f>J15*100/G15</f>
        <v>0</v>
      </c>
      <c r="J15" s="11">
        <f>K15*100/H15</f>
        <v>0</v>
      </c>
    </row>
    <row r="16" spans="1:10" s="25" customFormat="1" ht="3.75" customHeight="1">
      <c r="A16" s="20"/>
      <c r="B16" s="26"/>
      <c r="C16" s="21"/>
      <c r="D16" s="22"/>
      <c r="E16" s="10"/>
      <c r="F16" s="66"/>
      <c r="G16" s="67">
        <f>E16/0.9</f>
        <v>0</v>
      </c>
      <c r="H16" s="66"/>
      <c r="I16" s="27"/>
      <c r="J16" s="27"/>
    </row>
    <row r="17" spans="1:10" ht="18">
      <c r="A17" s="89" t="s">
        <v>8</v>
      </c>
      <c r="B17" s="91" t="s">
        <v>9</v>
      </c>
      <c r="C17" s="13" t="s">
        <v>144</v>
      </c>
      <c r="D17" s="14">
        <v>1.6</v>
      </c>
      <c r="E17" s="11" t="s">
        <v>146</v>
      </c>
      <c r="F17" s="11" t="s">
        <v>146</v>
      </c>
      <c r="G17" s="11" t="s">
        <v>146</v>
      </c>
      <c r="H17" s="11" t="s">
        <v>146</v>
      </c>
      <c r="I17" s="14" t="s">
        <v>146</v>
      </c>
      <c r="J17" s="14" t="s">
        <v>146</v>
      </c>
    </row>
    <row r="18" spans="1:10" ht="18">
      <c r="A18" s="90"/>
      <c r="B18" s="92"/>
      <c r="C18" s="13" t="s">
        <v>145</v>
      </c>
      <c r="D18" s="14">
        <v>1.6</v>
      </c>
      <c r="E18" s="10">
        <v>0.192</v>
      </c>
      <c r="F18" s="11">
        <f>G18*100/D18</f>
        <v>13.333333333333332</v>
      </c>
      <c r="G18" s="67">
        <f>E18/0.9</f>
        <v>0.21333333333333332</v>
      </c>
      <c r="H18" s="10">
        <v>0.112</v>
      </c>
      <c r="I18" s="14">
        <f>J18*100/1.6</f>
        <v>7.777777777777778</v>
      </c>
      <c r="J18" s="12">
        <f>H18/0.9</f>
        <v>0.12444444444444444</v>
      </c>
    </row>
    <row r="19" spans="1:10" ht="3.75" customHeight="1">
      <c r="A19" s="20"/>
      <c r="B19" s="26"/>
      <c r="C19" s="21"/>
      <c r="D19" s="22"/>
      <c r="E19" s="10"/>
      <c r="F19" s="66"/>
      <c r="G19" s="66"/>
      <c r="H19" s="66"/>
      <c r="I19" s="27"/>
      <c r="J19" s="27"/>
    </row>
    <row r="20" spans="1:10" ht="18">
      <c r="A20" s="89" t="s">
        <v>10</v>
      </c>
      <c r="B20" s="91" t="s">
        <v>11</v>
      </c>
      <c r="C20" s="13" t="s">
        <v>144</v>
      </c>
      <c r="D20" s="14">
        <v>1</v>
      </c>
      <c r="E20" s="11" t="s">
        <v>146</v>
      </c>
      <c r="F20" s="11" t="s">
        <v>146</v>
      </c>
      <c r="G20" s="11" t="s">
        <v>146</v>
      </c>
      <c r="H20" s="11" t="s">
        <v>146</v>
      </c>
      <c r="I20" s="11" t="s">
        <v>146</v>
      </c>
      <c r="J20" s="11" t="s">
        <v>146</v>
      </c>
    </row>
    <row r="21" spans="1:10" ht="18">
      <c r="A21" s="90"/>
      <c r="B21" s="92"/>
      <c r="C21" s="13" t="s">
        <v>145</v>
      </c>
      <c r="D21" s="14">
        <v>1</v>
      </c>
      <c r="E21" s="10">
        <v>0.041</v>
      </c>
      <c r="F21" s="11">
        <f>G21*100/D21</f>
        <v>4.555555555555555</v>
      </c>
      <c r="G21" s="67">
        <f>E21/0.9</f>
        <v>0.04555555555555556</v>
      </c>
      <c r="H21" s="66">
        <v>0.008</v>
      </c>
      <c r="I21" s="11">
        <f>J21*100/G21</f>
        <v>19.51219512195122</v>
      </c>
      <c r="J21" s="67">
        <f>H21/0.9</f>
        <v>0.008888888888888889</v>
      </c>
    </row>
    <row r="22" spans="1:10" s="25" customFormat="1" ht="3.75" customHeight="1">
      <c r="A22" s="20"/>
      <c r="B22" s="26"/>
      <c r="C22" s="21"/>
      <c r="D22" s="22"/>
      <c r="E22" s="10"/>
      <c r="F22" s="11"/>
      <c r="G22" s="67"/>
      <c r="H22" s="10"/>
      <c r="I22" s="22"/>
      <c r="J22" s="24"/>
    </row>
    <row r="23" spans="1:10" ht="18">
      <c r="A23" s="89" t="s">
        <v>12</v>
      </c>
      <c r="B23" s="91" t="s">
        <v>13</v>
      </c>
      <c r="C23" s="13" t="s">
        <v>144</v>
      </c>
      <c r="D23" s="14">
        <v>1.6</v>
      </c>
      <c r="E23" s="10" t="s">
        <v>146</v>
      </c>
      <c r="F23" s="10" t="s">
        <v>146</v>
      </c>
      <c r="G23" s="10" t="s">
        <v>146</v>
      </c>
      <c r="H23" s="10" t="s">
        <v>146</v>
      </c>
      <c r="I23" s="4" t="s">
        <v>146</v>
      </c>
      <c r="J23" s="4" t="s">
        <v>146</v>
      </c>
    </row>
    <row r="24" spans="1:10" ht="18">
      <c r="A24" s="90"/>
      <c r="B24" s="92"/>
      <c r="C24" s="13" t="s">
        <v>145</v>
      </c>
      <c r="D24" s="14">
        <v>1.6</v>
      </c>
      <c r="E24" s="10">
        <v>0.008</v>
      </c>
      <c r="F24" s="11">
        <f>G24*100/D24</f>
        <v>0.5555555555555555</v>
      </c>
      <c r="G24" s="67">
        <f>E24/0.9</f>
        <v>0.008888888888888889</v>
      </c>
      <c r="H24" s="10">
        <v>0.005</v>
      </c>
      <c r="I24" s="14">
        <f>J24*100/1</f>
        <v>0.5555555555555556</v>
      </c>
      <c r="J24" s="12">
        <f>H24/0.9</f>
        <v>0.005555555555555556</v>
      </c>
    </row>
    <row r="25" spans="1:10" s="25" customFormat="1" ht="3.75" customHeight="1">
      <c r="A25" s="20"/>
      <c r="B25" s="26"/>
      <c r="C25" s="21"/>
      <c r="D25" s="22"/>
      <c r="E25" s="10"/>
      <c r="F25" s="66"/>
      <c r="G25" s="66"/>
      <c r="H25" s="66"/>
      <c r="I25" s="27"/>
      <c r="J25" s="27"/>
    </row>
    <row r="26" spans="1:10" ht="18">
      <c r="A26" s="89" t="s">
        <v>14</v>
      </c>
      <c r="B26" s="91" t="s">
        <v>15</v>
      </c>
      <c r="C26" s="13" t="s">
        <v>144</v>
      </c>
      <c r="D26" s="14">
        <v>1.6</v>
      </c>
      <c r="E26" s="10">
        <v>0.181</v>
      </c>
      <c r="F26" s="11">
        <f>G26*100/D26</f>
        <v>12.569444444444443</v>
      </c>
      <c r="G26" s="67">
        <f>E26/0.9</f>
        <v>0.2011111111111111</v>
      </c>
      <c r="H26" s="66">
        <v>0.092</v>
      </c>
      <c r="I26" s="14">
        <f>J26*100/2.5</f>
        <v>4.088888888888889</v>
      </c>
      <c r="J26" s="12">
        <f>H26/0.9</f>
        <v>0.10222222222222221</v>
      </c>
    </row>
    <row r="27" spans="1:10" ht="18">
      <c r="A27" s="90"/>
      <c r="B27" s="92"/>
      <c r="C27" s="13" t="s">
        <v>145</v>
      </c>
      <c r="D27" s="14">
        <v>2.5</v>
      </c>
      <c r="E27" s="10" t="s">
        <v>146</v>
      </c>
      <c r="F27" s="10" t="s">
        <v>146</v>
      </c>
      <c r="G27" s="10" t="s">
        <v>146</v>
      </c>
      <c r="H27" s="10" t="s">
        <v>146</v>
      </c>
      <c r="I27" s="4" t="s">
        <v>146</v>
      </c>
      <c r="J27" s="4" t="s">
        <v>146</v>
      </c>
    </row>
    <row r="28" spans="1:10" s="25" customFormat="1" ht="3.75" customHeight="1">
      <c r="A28" s="20"/>
      <c r="B28" s="26"/>
      <c r="C28" s="21"/>
      <c r="D28" s="22"/>
      <c r="E28" s="10"/>
      <c r="F28" s="11"/>
      <c r="G28" s="67"/>
      <c r="H28" s="10"/>
      <c r="I28" s="22"/>
      <c r="J28" s="24"/>
    </row>
    <row r="29" spans="1:10" ht="18">
      <c r="A29" s="89" t="s">
        <v>16</v>
      </c>
      <c r="B29" s="91" t="s">
        <v>17</v>
      </c>
      <c r="C29" s="13" t="s">
        <v>144</v>
      </c>
      <c r="D29" s="14">
        <v>1.6</v>
      </c>
      <c r="E29" s="10" t="s">
        <v>146</v>
      </c>
      <c r="F29" s="10" t="s">
        <v>146</v>
      </c>
      <c r="G29" s="10" t="s">
        <v>146</v>
      </c>
      <c r="H29" s="10" t="s">
        <v>146</v>
      </c>
      <c r="I29" s="4" t="s">
        <v>146</v>
      </c>
      <c r="J29" s="4" t="s">
        <v>146</v>
      </c>
    </row>
    <row r="30" spans="1:10" ht="18">
      <c r="A30" s="90"/>
      <c r="B30" s="92"/>
      <c r="C30" s="13" t="s">
        <v>145</v>
      </c>
      <c r="D30" s="14">
        <v>1</v>
      </c>
      <c r="E30" s="10">
        <v>0.165</v>
      </c>
      <c r="F30" s="11">
        <f>G30*100/D30</f>
        <v>18.333333333333336</v>
      </c>
      <c r="G30" s="67">
        <f>E30/0.9</f>
        <v>0.18333333333333335</v>
      </c>
      <c r="H30" s="66">
        <v>0.084</v>
      </c>
      <c r="I30" s="14">
        <f>J30*100/1.6</f>
        <v>5.833333333333333</v>
      </c>
      <c r="J30" s="12">
        <f>H30/0.9</f>
        <v>0.09333333333333334</v>
      </c>
    </row>
    <row r="31" spans="1:10" ht="3.75" customHeight="1">
      <c r="A31" s="20"/>
      <c r="B31" s="26"/>
      <c r="C31" s="21"/>
      <c r="D31" s="22"/>
      <c r="E31" s="10"/>
      <c r="F31" s="66"/>
      <c r="G31" s="66"/>
      <c r="H31" s="66"/>
      <c r="I31" s="27"/>
      <c r="J31" s="27"/>
    </row>
    <row r="32" spans="1:10" ht="18">
      <c r="A32" s="89" t="s">
        <v>18</v>
      </c>
      <c r="B32" s="91" t="s">
        <v>19</v>
      </c>
      <c r="C32" s="13" t="s">
        <v>144</v>
      </c>
      <c r="D32" s="14">
        <v>1.6</v>
      </c>
      <c r="E32" s="11" t="s">
        <v>146</v>
      </c>
      <c r="F32" s="11" t="s">
        <v>146</v>
      </c>
      <c r="G32" s="11" t="s">
        <v>146</v>
      </c>
      <c r="H32" s="11" t="s">
        <v>146</v>
      </c>
      <c r="I32" s="14" t="s">
        <v>146</v>
      </c>
      <c r="J32" s="14" t="s">
        <v>146</v>
      </c>
    </row>
    <row r="33" spans="1:10" ht="18">
      <c r="A33" s="90"/>
      <c r="B33" s="92"/>
      <c r="C33" s="13" t="s">
        <v>145</v>
      </c>
      <c r="D33" s="14">
        <v>2.5</v>
      </c>
      <c r="E33" s="10">
        <v>0.169</v>
      </c>
      <c r="F33" s="11">
        <f>G33*100/D33</f>
        <v>7.511111111111111</v>
      </c>
      <c r="G33" s="67">
        <f>E33/0.9</f>
        <v>0.1877777777777778</v>
      </c>
      <c r="H33" s="10">
        <v>0.017</v>
      </c>
      <c r="I33" s="14">
        <f>J33*100/1</f>
        <v>1.8888888888888888</v>
      </c>
      <c r="J33" s="12">
        <f>H33/0.9</f>
        <v>0.01888888888888889</v>
      </c>
    </row>
    <row r="34" spans="1:10" s="25" customFormat="1" ht="3.75" customHeight="1">
      <c r="A34" s="20"/>
      <c r="B34" s="26"/>
      <c r="C34" s="21"/>
      <c r="D34" s="22"/>
      <c r="E34" s="10"/>
      <c r="F34" s="66"/>
      <c r="G34" s="66"/>
      <c r="H34" s="66"/>
      <c r="I34" s="27"/>
      <c r="J34" s="27"/>
    </row>
    <row r="35" spans="1:10" ht="18">
      <c r="A35" s="89" t="s">
        <v>20</v>
      </c>
      <c r="B35" s="91" t="s">
        <v>21</v>
      </c>
      <c r="C35" s="13" t="s">
        <v>144</v>
      </c>
      <c r="D35" s="14">
        <v>1</v>
      </c>
      <c r="E35" s="10">
        <v>0.155</v>
      </c>
      <c r="F35" s="11">
        <f>G35*100/D35</f>
        <v>17.22222222222222</v>
      </c>
      <c r="G35" s="67">
        <f>E35/0.9</f>
        <v>0.17222222222222222</v>
      </c>
      <c r="H35" s="66">
        <v>0.079</v>
      </c>
      <c r="I35" s="14">
        <f>J35*100/1</f>
        <v>8.777777777777777</v>
      </c>
      <c r="J35" s="12">
        <f>H35/0.9</f>
        <v>0.08777777777777777</v>
      </c>
    </row>
    <row r="36" spans="1:10" ht="18">
      <c r="A36" s="90"/>
      <c r="B36" s="92"/>
      <c r="C36" s="13" t="s">
        <v>145</v>
      </c>
      <c r="D36" s="14">
        <v>1.6</v>
      </c>
      <c r="E36" s="11" t="s">
        <v>146</v>
      </c>
      <c r="F36" s="11" t="s">
        <v>146</v>
      </c>
      <c r="G36" s="11" t="s">
        <v>146</v>
      </c>
      <c r="H36" s="11" t="s">
        <v>146</v>
      </c>
      <c r="I36" s="14" t="s">
        <v>146</v>
      </c>
      <c r="J36" s="14" t="s">
        <v>146</v>
      </c>
    </row>
    <row r="37" spans="1:10" ht="3.75" customHeight="1">
      <c r="A37" s="20"/>
      <c r="B37" s="26"/>
      <c r="C37" s="21"/>
      <c r="D37" s="22"/>
      <c r="E37" s="10"/>
      <c r="F37" s="66"/>
      <c r="G37" s="66"/>
      <c r="H37" s="66"/>
      <c r="I37" s="27"/>
      <c r="J37" s="27"/>
    </row>
    <row r="38" spans="1:10" ht="18">
      <c r="A38" s="89" t="s">
        <v>22</v>
      </c>
      <c r="B38" s="91" t="s">
        <v>23</v>
      </c>
      <c r="C38" s="13" t="s">
        <v>144</v>
      </c>
      <c r="D38" s="14">
        <v>1.6</v>
      </c>
      <c r="E38" s="10" t="s">
        <v>146</v>
      </c>
      <c r="F38" s="66" t="s">
        <v>146</v>
      </c>
      <c r="G38" s="66" t="s">
        <v>146</v>
      </c>
      <c r="H38" s="66" t="s">
        <v>146</v>
      </c>
      <c r="I38" s="16" t="s">
        <v>146</v>
      </c>
      <c r="J38" s="16" t="s">
        <v>146</v>
      </c>
    </row>
    <row r="39" spans="1:10" ht="18">
      <c r="A39" s="90"/>
      <c r="B39" s="92"/>
      <c r="C39" s="13" t="s">
        <v>145</v>
      </c>
      <c r="D39" s="14">
        <v>1.8</v>
      </c>
      <c r="E39" s="10">
        <v>0.166</v>
      </c>
      <c r="F39" s="11">
        <f>G39*100/D39</f>
        <v>10.246913580246913</v>
      </c>
      <c r="G39" s="67">
        <f>E39/0.9</f>
        <v>0.18444444444444444</v>
      </c>
      <c r="H39" s="10">
        <v>0.052</v>
      </c>
      <c r="I39" s="14">
        <f>J39*100/1.6</f>
        <v>3.6111111111111107</v>
      </c>
      <c r="J39" s="12">
        <f>H39/0.9</f>
        <v>0.057777777777777775</v>
      </c>
    </row>
    <row r="40" spans="1:10" ht="3.75" customHeight="1">
      <c r="A40" s="20"/>
      <c r="B40" s="26"/>
      <c r="C40" s="21"/>
      <c r="D40" s="22"/>
      <c r="E40" s="10">
        <v>2.175</v>
      </c>
      <c r="F40" s="11" t="e">
        <f>G40*100/D40</f>
        <v>#DIV/0!</v>
      </c>
      <c r="G40" s="67">
        <f>E40/0.9</f>
        <v>2.4166666666666665</v>
      </c>
      <c r="H40" s="10">
        <v>2.056</v>
      </c>
      <c r="I40" s="14">
        <f>J40*100/1.6</f>
        <v>142.77777777777777</v>
      </c>
      <c r="J40" s="12">
        <f>H40/0.9</f>
        <v>2.2844444444444445</v>
      </c>
    </row>
    <row r="41" spans="1:10" ht="18">
      <c r="A41" s="89" t="s">
        <v>24</v>
      </c>
      <c r="B41" s="91" t="s">
        <v>25</v>
      </c>
      <c r="C41" s="13" t="s">
        <v>144</v>
      </c>
      <c r="D41" s="14">
        <v>1.6</v>
      </c>
      <c r="E41" s="10">
        <v>0.235</v>
      </c>
      <c r="F41" s="11">
        <f>G41*100/D41</f>
        <v>16.31944444444444</v>
      </c>
      <c r="G41" s="67">
        <f>E41/0.9</f>
        <v>0.26111111111111107</v>
      </c>
      <c r="H41" s="10">
        <v>0.084</v>
      </c>
      <c r="I41" s="14">
        <f>J41*100/1.6</f>
        <v>5.833333333333333</v>
      </c>
      <c r="J41" s="12">
        <f>H41/0.9</f>
        <v>0.09333333333333334</v>
      </c>
    </row>
    <row r="42" spans="1:10" ht="18">
      <c r="A42" s="90"/>
      <c r="B42" s="92"/>
      <c r="C42" s="13" t="s">
        <v>145</v>
      </c>
      <c r="D42" s="14">
        <v>1.6</v>
      </c>
      <c r="E42" s="10" t="s">
        <v>146</v>
      </c>
      <c r="F42" s="66" t="s">
        <v>146</v>
      </c>
      <c r="G42" s="66" t="s">
        <v>146</v>
      </c>
      <c r="H42" s="66" t="s">
        <v>146</v>
      </c>
      <c r="I42" s="16" t="s">
        <v>146</v>
      </c>
      <c r="J42" s="16" t="s">
        <v>146</v>
      </c>
    </row>
    <row r="43" spans="1:10" ht="3.75" customHeight="1">
      <c r="A43" s="20"/>
      <c r="B43" s="26"/>
      <c r="C43" s="21"/>
      <c r="D43" s="22"/>
      <c r="E43" s="10"/>
      <c r="F43" s="11"/>
      <c r="G43" s="67"/>
      <c r="H43" s="10"/>
      <c r="I43" s="22"/>
      <c r="J43" s="24"/>
    </row>
    <row r="44" spans="1:10" ht="18">
      <c r="A44" s="89" t="s">
        <v>26</v>
      </c>
      <c r="B44" s="91" t="s">
        <v>27</v>
      </c>
      <c r="C44" s="13" t="s">
        <v>144</v>
      </c>
      <c r="D44" s="14">
        <v>1.6</v>
      </c>
      <c r="E44" s="10" t="s">
        <v>146</v>
      </c>
      <c r="F44" s="66" t="s">
        <v>146</v>
      </c>
      <c r="G44" s="66" t="s">
        <v>146</v>
      </c>
      <c r="H44" s="66" t="s">
        <v>146</v>
      </c>
      <c r="I44" s="16" t="s">
        <v>146</v>
      </c>
      <c r="J44" s="16" t="s">
        <v>146</v>
      </c>
    </row>
    <row r="45" spans="1:10" ht="18">
      <c r="A45" s="90"/>
      <c r="B45" s="92"/>
      <c r="C45" s="13" t="s">
        <v>145</v>
      </c>
      <c r="D45" s="14">
        <v>1.6</v>
      </c>
      <c r="E45" s="10">
        <v>0.11</v>
      </c>
      <c r="F45" s="11">
        <f>G45*100/D45</f>
        <v>7.638888888888888</v>
      </c>
      <c r="G45" s="67">
        <f>E45/0.9</f>
        <v>0.12222222222222222</v>
      </c>
      <c r="H45" s="10">
        <v>0.066</v>
      </c>
      <c r="I45" s="14">
        <f>J45*100/1.6</f>
        <v>4.583333333333333</v>
      </c>
      <c r="J45" s="12">
        <f>H45/0.9</f>
        <v>0.07333333333333333</v>
      </c>
    </row>
    <row r="46" spans="1:10" ht="3.75" customHeight="1">
      <c r="A46" s="20"/>
      <c r="B46" s="26"/>
      <c r="C46" s="21"/>
      <c r="D46" s="22"/>
      <c r="E46" s="10"/>
      <c r="F46" s="11"/>
      <c r="G46" s="67"/>
      <c r="H46" s="10"/>
      <c r="I46" s="22"/>
      <c r="J46" s="24"/>
    </row>
    <row r="47" spans="1:10" ht="18">
      <c r="A47" s="89" t="s">
        <v>28</v>
      </c>
      <c r="B47" s="91" t="s">
        <v>29</v>
      </c>
      <c r="C47" s="13" t="s">
        <v>144</v>
      </c>
      <c r="D47" s="14">
        <v>4</v>
      </c>
      <c r="E47" s="10" t="s">
        <v>146</v>
      </c>
      <c r="F47" s="10" t="s">
        <v>146</v>
      </c>
      <c r="G47" s="10" t="s">
        <v>146</v>
      </c>
      <c r="H47" s="10" t="s">
        <v>146</v>
      </c>
      <c r="I47" s="4" t="s">
        <v>146</v>
      </c>
      <c r="J47" s="4" t="s">
        <v>146</v>
      </c>
    </row>
    <row r="48" spans="1:10" ht="18">
      <c r="A48" s="90"/>
      <c r="B48" s="92"/>
      <c r="C48" s="13" t="s">
        <v>145</v>
      </c>
      <c r="D48" s="14">
        <v>4</v>
      </c>
      <c r="E48" s="10">
        <v>1.333</v>
      </c>
      <c r="F48" s="11">
        <f>G48*100/D48</f>
        <v>37.02777777777778</v>
      </c>
      <c r="G48" s="67">
        <f>E48/0.9</f>
        <v>1.481111111111111</v>
      </c>
      <c r="H48" s="66">
        <v>0.672</v>
      </c>
      <c r="I48" s="14">
        <f>J48*100/4</f>
        <v>18.666666666666668</v>
      </c>
      <c r="J48" s="12">
        <f>H48/0.9</f>
        <v>0.7466666666666667</v>
      </c>
    </row>
    <row r="49" spans="1:10" ht="3.75" customHeight="1">
      <c r="A49" s="20"/>
      <c r="B49" s="26"/>
      <c r="C49" s="21"/>
      <c r="D49" s="22"/>
      <c r="E49" s="10"/>
      <c r="F49" s="11"/>
      <c r="G49" s="67"/>
      <c r="H49" s="10"/>
      <c r="I49" s="22"/>
      <c r="J49" s="24"/>
    </row>
    <row r="50" spans="1:10" ht="18">
      <c r="A50" s="89" t="s">
        <v>30</v>
      </c>
      <c r="B50" s="91" t="s">
        <v>31</v>
      </c>
      <c r="C50" s="13" t="s">
        <v>144</v>
      </c>
      <c r="D50" s="14">
        <v>1.6</v>
      </c>
      <c r="E50" s="10" t="s">
        <v>146</v>
      </c>
      <c r="F50" s="66" t="s">
        <v>146</v>
      </c>
      <c r="G50" s="66" t="s">
        <v>146</v>
      </c>
      <c r="H50" s="66" t="s">
        <v>146</v>
      </c>
      <c r="I50" s="16" t="s">
        <v>146</v>
      </c>
      <c r="J50" s="16" t="s">
        <v>146</v>
      </c>
    </row>
    <row r="51" spans="1:10" ht="18">
      <c r="A51" s="90"/>
      <c r="B51" s="92"/>
      <c r="C51" s="13" t="s">
        <v>145</v>
      </c>
      <c r="D51" s="14">
        <v>1.6</v>
      </c>
      <c r="E51" s="10">
        <v>0.809</v>
      </c>
      <c r="F51" s="11">
        <f>G51*100/D51</f>
        <v>56.18055555555556</v>
      </c>
      <c r="G51" s="67">
        <f>E51/0.9</f>
        <v>0.898888888888889</v>
      </c>
      <c r="H51" s="10">
        <v>0.163</v>
      </c>
      <c r="I51" s="14">
        <f>J51*100/1.6</f>
        <v>11.319444444444443</v>
      </c>
      <c r="J51" s="12">
        <f>H51/0.9</f>
        <v>0.1811111111111111</v>
      </c>
    </row>
    <row r="52" spans="1:10" ht="3.75" customHeight="1">
      <c r="A52" s="20"/>
      <c r="B52" s="26"/>
      <c r="C52" s="21"/>
      <c r="D52" s="22"/>
      <c r="E52" s="10"/>
      <c r="F52" s="11"/>
      <c r="G52" s="67"/>
      <c r="H52" s="10"/>
      <c r="I52" s="22"/>
      <c r="J52" s="24"/>
    </row>
    <row r="53" spans="1:10" ht="18">
      <c r="A53" s="89" t="s">
        <v>32</v>
      </c>
      <c r="B53" s="91" t="s">
        <v>33</v>
      </c>
      <c r="C53" s="13" t="s">
        <v>144</v>
      </c>
      <c r="D53" s="14">
        <v>2.5</v>
      </c>
      <c r="E53" s="10" t="s">
        <v>146</v>
      </c>
      <c r="F53" s="66" t="s">
        <v>146</v>
      </c>
      <c r="G53" s="66" t="s">
        <v>146</v>
      </c>
      <c r="H53" s="66" t="s">
        <v>146</v>
      </c>
      <c r="I53" s="16" t="s">
        <v>146</v>
      </c>
      <c r="J53" s="16" t="s">
        <v>146</v>
      </c>
    </row>
    <row r="54" spans="1:10" ht="18">
      <c r="A54" s="90"/>
      <c r="B54" s="92"/>
      <c r="C54" s="13" t="s">
        <v>145</v>
      </c>
      <c r="D54" s="14">
        <v>2.5</v>
      </c>
      <c r="E54" s="10">
        <v>0.932</v>
      </c>
      <c r="F54" s="11">
        <f>G54*100/D54</f>
        <v>41.422222222222224</v>
      </c>
      <c r="G54" s="67">
        <f>E54/0.9</f>
        <v>1.0355555555555556</v>
      </c>
      <c r="H54" s="10">
        <v>0.801</v>
      </c>
      <c r="I54" s="14">
        <f>J54*100/1.6</f>
        <v>55.625</v>
      </c>
      <c r="J54" s="12">
        <f>H54/0.9</f>
        <v>0.89</v>
      </c>
    </row>
    <row r="55" spans="1:10" s="25" customFormat="1" ht="3.75" customHeight="1">
      <c r="A55" s="20"/>
      <c r="B55" s="26"/>
      <c r="C55" s="21"/>
      <c r="D55" s="22"/>
      <c r="E55" s="10"/>
      <c r="F55" s="11"/>
      <c r="G55" s="67"/>
      <c r="H55" s="10"/>
      <c r="I55" s="22"/>
      <c r="J55" s="24"/>
    </row>
    <row r="56" spans="1:10" ht="18">
      <c r="A56" s="13" t="s">
        <v>34</v>
      </c>
      <c r="B56" s="13" t="s">
        <v>35</v>
      </c>
      <c r="C56" s="13" t="s">
        <v>144</v>
      </c>
      <c r="D56" s="14">
        <v>1</v>
      </c>
      <c r="E56" s="10">
        <v>0.265</v>
      </c>
      <c r="F56" s="11">
        <f>G56*100/D56</f>
        <v>29.444444444444446</v>
      </c>
      <c r="G56" s="71">
        <f>E56/0.9</f>
        <v>0.29444444444444445</v>
      </c>
      <c r="H56" s="10">
        <v>0.008</v>
      </c>
      <c r="I56" s="14">
        <f>J56*100/1</f>
        <v>0.8888888888888888</v>
      </c>
      <c r="J56" s="12">
        <f>H56/0.9</f>
        <v>0.008888888888888889</v>
      </c>
    </row>
    <row r="57" spans="1:10" ht="18">
      <c r="A57" s="13"/>
      <c r="B57" s="30" t="s">
        <v>147</v>
      </c>
      <c r="C57" s="13"/>
      <c r="D57" s="31">
        <f>SUM(D5:D56)</f>
        <v>77.5</v>
      </c>
      <c r="E57" s="83">
        <f>E5+E9+E12+E15+E18+E21+E24+E26+E30+E33+E35+E39+E41+E45+E48+E51+E54+E56</f>
        <v>5.574</v>
      </c>
      <c r="F57" s="72">
        <f>G57*100/D57</f>
        <v>7.991397849462366</v>
      </c>
      <c r="G57" s="73">
        <f>E57/0.9</f>
        <v>6.193333333333333</v>
      </c>
      <c r="H57" s="86">
        <f>H5+H9+H12+H15+H18+H21+H24+H26+H30+H33+H35+H39+H41+H45+H48+H51+H54+H56</f>
        <v>2.854</v>
      </c>
      <c r="I57" s="31">
        <f>J57*100/1</f>
        <v>317.11111111111114</v>
      </c>
      <c r="J57" s="65">
        <f>H57/0.9</f>
        <v>3.171111111111111</v>
      </c>
    </row>
    <row r="58" spans="1:10" ht="18">
      <c r="A58" s="13"/>
      <c r="B58" s="13"/>
      <c r="C58" s="13"/>
      <c r="D58" s="18"/>
      <c r="E58" s="80"/>
      <c r="F58" s="11"/>
      <c r="G58" s="9"/>
      <c r="H58" s="80"/>
      <c r="I58" s="14"/>
      <c r="J58" s="12"/>
    </row>
    <row r="59" spans="1:10" ht="18">
      <c r="A59" s="97" t="s">
        <v>36</v>
      </c>
      <c r="B59" s="97"/>
      <c r="C59" s="97"/>
      <c r="D59" s="97"/>
      <c r="E59" s="97"/>
      <c r="F59" s="97"/>
      <c r="G59" s="97"/>
      <c r="H59" s="97"/>
      <c r="I59" s="97"/>
      <c r="J59" s="12"/>
    </row>
    <row r="60" spans="1:10" ht="18">
      <c r="A60" s="93" t="s">
        <v>0</v>
      </c>
      <c r="B60" s="95" t="s">
        <v>37</v>
      </c>
      <c r="C60" s="32" t="s">
        <v>144</v>
      </c>
      <c r="D60" s="19">
        <v>16</v>
      </c>
      <c r="E60" s="10">
        <v>1.166</v>
      </c>
      <c r="F60" s="11">
        <v>21.18</v>
      </c>
      <c r="G60" s="67">
        <f>E60/0.9</f>
        <v>1.2955555555555553</v>
      </c>
      <c r="H60" s="66">
        <v>0.383</v>
      </c>
      <c r="I60" s="11">
        <f>J60*100/D60</f>
        <v>2.6597222222222223</v>
      </c>
      <c r="J60" s="12">
        <f>H60/0.9</f>
        <v>0.4255555555555556</v>
      </c>
    </row>
    <row r="61" spans="1:10" ht="18">
      <c r="A61" s="94"/>
      <c r="B61" s="96"/>
      <c r="C61" s="34" t="s">
        <v>145</v>
      </c>
      <c r="D61" s="33">
        <v>16</v>
      </c>
      <c r="E61" s="10">
        <v>2.166</v>
      </c>
      <c r="F61" s="11">
        <v>21.18</v>
      </c>
      <c r="G61" s="67">
        <f>E61/0.9</f>
        <v>2.4066666666666667</v>
      </c>
      <c r="H61" s="66">
        <v>0.866</v>
      </c>
      <c r="I61" s="11">
        <f>J61*100/D61</f>
        <v>6.013888888888888</v>
      </c>
      <c r="J61" s="12">
        <f>H61/0.9</f>
        <v>0.9622222222222222</v>
      </c>
    </row>
    <row r="62" spans="1:10" s="25" customFormat="1" ht="3.75" customHeight="1">
      <c r="A62" s="20"/>
      <c r="B62" s="26"/>
      <c r="C62" s="37"/>
      <c r="D62" s="38"/>
      <c r="E62" s="10"/>
      <c r="F62" s="66"/>
      <c r="G62" s="66"/>
      <c r="H62" s="66"/>
      <c r="I62" s="27"/>
      <c r="J62" s="27"/>
    </row>
    <row r="63" spans="1:10" ht="18">
      <c r="A63" s="93" t="s">
        <v>2</v>
      </c>
      <c r="B63" s="95" t="s">
        <v>38</v>
      </c>
      <c r="C63" s="34" t="s">
        <v>144</v>
      </c>
      <c r="D63" s="33">
        <v>6.3</v>
      </c>
      <c r="E63" s="10" t="s">
        <v>146</v>
      </c>
      <c r="F63" s="66" t="s">
        <v>146</v>
      </c>
      <c r="G63" s="66" t="s">
        <v>146</v>
      </c>
      <c r="H63" s="66" t="s">
        <v>146</v>
      </c>
      <c r="I63" s="16" t="s">
        <v>146</v>
      </c>
      <c r="J63" s="16" t="s">
        <v>146</v>
      </c>
    </row>
    <row r="64" spans="1:10" ht="18">
      <c r="A64" s="94"/>
      <c r="B64" s="96"/>
      <c r="C64" s="34" t="s">
        <v>145</v>
      </c>
      <c r="D64" s="33">
        <v>6.3</v>
      </c>
      <c r="E64" s="10">
        <v>0.495</v>
      </c>
      <c r="F64" s="11">
        <f>G64*100/D64</f>
        <v>8.73015873015873</v>
      </c>
      <c r="G64" s="67">
        <f>E64/0.9</f>
        <v>0.5499999999999999</v>
      </c>
      <c r="H64" s="10">
        <v>0.261</v>
      </c>
      <c r="I64" s="11">
        <f>J64*100/D64</f>
        <v>4.603174603174603</v>
      </c>
      <c r="J64" s="12">
        <f>H64/0.9</f>
        <v>0.29</v>
      </c>
    </row>
    <row r="65" spans="1:10" s="25" customFormat="1" ht="3.75" customHeight="1">
      <c r="A65" s="20"/>
      <c r="B65" s="26"/>
      <c r="C65" s="37"/>
      <c r="D65" s="38"/>
      <c r="E65" s="10"/>
      <c r="F65" s="11"/>
      <c r="G65" s="67"/>
      <c r="H65" s="10"/>
      <c r="I65" s="22"/>
      <c r="J65" s="24"/>
    </row>
    <row r="66" spans="1:10" ht="18">
      <c r="A66" s="93" t="s">
        <v>4</v>
      </c>
      <c r="B66" s="95" t="s">
        <v>39</v>
      </c>
      <c r="C66" s="34" t="s">
        <v>144</v>
      </c>
      <c r="D66" s="33">
        <v>10</v>
      </c>
      <c r="E66" s="10" t="s">
        <v>146</v>
      </c>
      <c r="F66" s="66" t="s">
        <v>146</v>
      </c>
      <c r="G66" s="66" t="s">
        <v>146</v>
      </c>
      <c r="H66" s="66" t="s">
        <v>146</v>
      </c>
      <c r="I66" s="16" t="s">
        <v>146</v>
      </c>
      <c r="J66" s="16" t="s">
        <v>146</v>
      </c>
    </row>
    <row r="67" spans="1:10" ht="18">
      <c r="A67" s="94"/>
      <c r="B67" s="96"/>
      <c r="C67" s="34" t="s">
        <v>145</v>
      </c>
      <c r="D67" s="33">
        <v>10</v>
      </c>
      <c r="E67" s="10">
        <v>0.981</v>
      </c>
      <c r="F67" s="11">
        <f>G67*100/D67</f>
        <v>10.899999999999999</v>
      </c>
      <c r="G67" s="67">
        <f>E67/0.9</f>
        <v>1.0899999999999999</v>
      </c>
      <c r="H67" s="10">
        <v>0.359</v>
      </c>
      <c r="I67" s="11">
        <f>J67*100/D67</f>
        <v>3.9888888888888885</v>
      </c>
      <c r="J67" s="12">
        <f>H67/0.9</f>
        <v>0.39888888888888885</v>
      </c>
    </row>
    <row r="68" spans="1:10" s="25" customFormat="1" ht="3.75" customHeight="1">
      <c r="A68" s="20"/>
      <c r="B68" s="26"/>
      <c r="C68" s="37"/>
      <c r="D68" s="38"/>
      <c r="E68" s="10"/>
      <c r="F68" s="11"/>
      <c r="G68" s="67"/>
      <c r="H68" s="10"/>
      <c r="I68" s="22"/>
      <c r="J68" s="24"/>
    </row>
    <row r="69" spans="1:10" ht="18">
      <c r="A69" s="93" t="s">
        <v>6</v>
      </c>
      <c r="B69" s="95" t="s">
        <v>40</v>
      </c>
      <c r="C69" s="34" t="s">
        <v>144</v>
      </c>
      <c r="D69" s="33">
        <v>4</v>
      </c>
      <c r="E69" s="10" t="s">
        <v>146</v>
      </c>
      <c r="F69" s="66" t="s">
        <v>146</v>
      </c>
      <c r="G69" s="66" t="s">
        <v>146</v>
      </c>
      <c r="H69" s="66" t="s">
        <v>146</v>
      </c>
      <c r="I69" s="66" t="s">
        <v>146</v>
      </c>
      <c r="J69" s="66" t="s">
        <v>146</v>
      </c>
    </row>
    <row r="70" spans="1:10" ht="18">
      <c r="A70" s="94"/>
      <c r="B70" s="96"/>
      <c r="C70" s="34" t="s">
        <v>145</v>
      </c>
      <c r="D70" s="33">
        <v>1.6</v>
      </c>
      <c r="E70" s="10">
        <v>0.212</v>
      </c>
      <c r="F70" s="11">
        <f>G70*100/D70</f>
        <v>14.72222222222222</v>
      </c>
      <c r="G70" s="67">
        <f>E70/0.9</f>
        <v>0.23555555555555555</v>
      </c>
      <c r="H70" s="66">
        <v>0.163</v>
      </c>
      <c r="I70" s="11">
        <f>J70*100/D70</f>
        <v>11.319444444444443</v>
      </c>
      <c r="J70" s="12">
        <f>H70/0.9</f>
        <v>0.1811111111111111</v>
      </c>
    </row>
    <row r="71" spans="1:10" s="25" customFormat="1" ht="3.75" customHeight="1">
      <c r="A71" s="20"/>
      <c r="B71" s="26"/>
      <c r="C71" s="37"/>
      <c r="D71" s="38"/>
      <c r="E71" s="10"/>
      <c r="F71" s="11"/>
      <c r="G71" s="67"/>
      <c r="H71" s="10"/>
      <c r="I71" s="22"/>
      <c r="J71" s="24"/>
    </row>
    <row r="72" spans="1:10" ht="18">
      <c r="A72" s="93" t="s">
        <v>8</v>
      </c>
      <c r="B72" s="95" t="s">
        <v>41</v>
      </c>
      <c r="C72" s="34" t="s">
        <v>144</v>
      </c>
      <c r="D72" s="33">
        <v>1.6</v>
      </c>
      <c r="E72" s="10">
        <v>0.119</v>
      </c>
      <c r="F72" s="11">
        <f>G72*100/D72</f>
        <v>8.263888888888888</v>
      </c>
      <c r="G72" s="67">
        <f>E72/0.9</f>
        <v>0.1322222222222222</v>
      </c>
      <c r="H72" s="10">
        <v>0.051</v>
      </c>
      <c r="I72" s="11">
        <f>J72*100/D72</f>
        <v>3.541666666666666</v>
      </c>
      <c r="J72" s="12">
        <f>H72/0.9</f>
        <v>0.056666666666666664</v>
      </c>
    </row>
    <row r="73" spans="1:10" ht="18">
      <c r="A73" s="94"/>
      <c r="B73" s="96"/>
      <c r="C73" s="34" t="s">
        <v>145</v>
      </c>
      <c r="D73" s="33">
        <v>1.6</v>
      </c>
      <c r="E73" s="10" t="s">
        <v>146</v>
      </c>
      <c r="F73" s="66" t="s">
        <v>146</v>
      </c>
      <c r="G73" s="66" t="s">
        <v>146</v>
      </c>
      <c r="H73" s="66" t="s">
        <v>146</v>
      </c>
      <c r="I73" s="16" t="s">
        <v>146</v>
      </c>
      <c r="J73" s="16" t="s">
        <v>146</v>
      </c>
    </row>
    <row r="74" spans="1:10" s="25" customFormat="1" ht="3.75" customHeight="1">
      <c r="A74" s="20"/>
      <c r="B74" s="26"/>
      <c r="C74" s="37"/>
      <c r="D74" s="38"/>
      <c r="E74" s="10"/>
      <c r="F74" s="11"/>
      <c r="G74" s="67"/>
      <c r="H74" s="10"/>
      <c r="I74" s="22"/>
      <c r="J74" s="24"/>
    </row>
    <row r="75" spans="1:10" s="25" customFormat="1" ht="18">
      <c r="A75" s="93" t="s">
        <v>10</v>
      </c>
      <c r="B75" s="95" t="s">
        <v>42</v>
      </c>
      <c r="C75" s="34" t="s">
        <v>144</v>
      </c>
      <c r="D75" s="33">
        <v>6.3</v>
      </c>
      <c r="E75" s="10" t="s">
        <v>146</v>
      </c>
      <c r="F75" s="66" t="s">
        <v>146</v>
      </c>
      <c r="G75" s="66" t="s">
        <v>146</v>
      </c>
      <c r="H75" s="66" t="s">
        <v>146</v>
      </c>
      <c r="I75" s="16" t="s">
        <v>146</v>
      </c>
      <c r="J75" s="16" t="s">
        <v>146</v>
      </c>
    </row>
    <row r="76" spans="1:10" ht="18">
      <c r="A76" s="98"/>
      <c r="B76" s="99"/>
      <c r="C76" s="34" t="s">
        <v>145</v>
      </c>
      <c r="D76" s="33">
        <v>6.3</v>
      </c>
      <c r="E76" s="10">
        <v>0.112</v>
      </c>
      <c r="F76" s="11">
        <f>G76*100/D76</f>
        <v>1.9753086419753088</v>
      </c>
      <c r="G76" s="67">
        <f>E76/0.9</f>
        <v>0.12444444444444444</v>
      </c>
      <c r="H76" s="10">
        <v>0.04</v>
      </c>
      <c r="I76" s="11">
        <f>J76*100/D76</f>
        <v>0.7054673721340389</v>
      </c>
      <c r="J76" s="12">
        <f>H76/0.9</f>
        <v>0.044444444444444446</v>
      </c>
    </row>
    <row r="77" spans="1:10" ht="18">
      <c r="A77" s="94"/>
      <c r="B77" s="96"/>
      <c r="C77" s="34" t="s">
        <v>148</v>
      </c>
      <c r="D77" s="33">
        <v>1</v>
      </c>
      <c r="E77" s="10" t="s">
        <v>146</v>
      </c>
      <c r="F77" s="66" t="s">
        <v>146</v>
      </c>
      <c r="G77" s="66" t="s">
        <v>146</v>
      </c>
      <c r="H77" s="66" t="s">
        <v>146</v>
      </c>
      <c r="I77" s="16" t="s">
        <v>146</v>
      </c>
      <c r="J77" s="16" t="s">
        <v>146</v>
      </c>
    </row>
    <row r="78" spans="1:10" ht="3.75" customHeight="1">
      <c r="A78" s="23"/>
      <c r="B78" s="40"/>
      <c r="C78" s="41"/>
      <c r="D78" s="42"/>
      <c r="E78" s="10"/>
      <c r="F78" s="66"/>
      <c r="G78" s="66"/>
      <c r="H78" s="66"/>
      <c r="I78" s="27"/>
      <c r="J78" s="27"/>
    </row>
    <row r="79" spans="1:10" ht="18">
      <c r="A79" s="93" t="s">
        <v>12</v>
      </c>
      <c r="B79" s="95" t="s">
        <v>125</v>
      </c>
      <c r="C79" s="35" t="s">
        <v>149</v>
      </c>
      <c r="D79" s="39">
        <v>60</v>
      </c>
      <c r="E79" s="10" t="s">
        <v>146</v>
      </c>
      <c r="F79" s="10" t="s">
        <v>146</v>
      </c>
      <c r="G79" s="10" t="s">
        <v>146</v>
      </c>
      <c r="H79" s="10" t="s">
        <v>146</v>
      </c>
      <c r="I79" s="10" t="s">
        <v>146</v>
      </c>
      <c r="J79" s="10" t="s">
        <v>146</v>
      </c>
    </row>
    <row r="80" spans="1:10" ht="18">
      <c r="A80" s="98"/>
      <c r="B80" s="99"/>
      <c r="C80" s="35" t="s">
        <v>148</v>
      </c>
      <c r="D80" s="39">
        <v>10</v>
      </c>
      <c r="E80" s="10">
        <v>0.125</v>
      </c>
      <c r="F80" s="11">
        <f>G80*100/D80</f>
        <v>1.3888888888888888</v>
      </c>
      <c r="G80" s="67">
        <f>E80/0.9</f>
        <v>0.1388888888888889</v>
      </c>
      <c r="H80" s="10">
        <v>0.054</v>
      </c>
      <c r="I80" s="11">
        <f>J80*100/D80</f>
        <v>0.6</v>
      </c>
      <c r="J80" s="12">
        <f>H80/0.9</f>
        <v>0.06</v>
      </c>
    </row>
    <row r="81" spans="1:10" ht="18">
      <c r="A81" s="94"/>
      <c r="B81" s="96"/>
      <c r="C81" s="35" t="s">
        <v>150</v>
      </c>
      <c r="D81" s="39">
        <v>6.3</v>
      </c>
      <c r="E81" s="10" t="s">
        <v>146</v>
      </c>
      <c r="F81" s="66" t="s">
        <v>146</v>
      </c>
      <c r="G81" s="66" t="s">
        <v>146</v>
      </c>
      <c r="H81" s="66" t="s">
        <v>146</v>
      </c>
      <c r="I81" s="16" t="s">
        <v>146</v>
      </c>
      <c r="J81" s="16" t="s">
        <v>146</v>
      </c>
    </row>
    <row r="82" spans="1:10" ht="3.75" customHeight="1">
      <c r="A82" s="20"/>
      <c r="B82" s="26"/>
      <c r="C82" s="41"/>
      <c r="D82" s="42"/>
      <c r="E82" s="10" t="s">
        <v>146</v>
      </c>
      <c r="F82" s="66" t="s">
        <v>146</v>
      </c>
      <c r="G82" s="66" t="s">
        <v>146</v>
      </c>
      <c r="H82" s="66" t="s">
        <v>146</v>
      </c>
      <c r="I82" s="16" t="s">
        <v>146</v>
      </c>
      <c r="J82" s="16" t="s">
        <v>146</v>
      </c>
    </row>
    <row r="83" spans="1:10" ht="18">
      <c r="A83" s="93" t="s">
        <v>14</v>
      </c>
      <c r="B83" s="95" t="s">
        <v>43</v>
      </c>
      <c r="C83" s="35" t="s">
        <v>144</v>
      </c>
      <c r="D83" s="39">
        <v>6.3</v>
      </c>
      <c r="E83" s="10">
        <v>0.143</v>
      </c>
      <c r="F83" s="11">
        <f>G83*100/D83</f>
        <v>2.5220458553791887</v>
      </c>
      <c r="G83" s="67">
        <f>E83/0.9</f>
        <v>0.15888888888888889</v>
      </c>
      <c r="H83" s="66">
        <v>0.111</v>
      </c>
      <c r="I83" s="11">
        <f>J83*100/D83</f>
        <v>1.957671957671958</v>
      </c>
      <c r="J83" s="12">
        <f>H83/0.9</f>
        <v>0.12333333333333334</v>
      </c>
    </row>
    <row r="84" spans="1:10" ht="18">
      <c r="A84" s="94"/>
      <c r="B84" s="96"/>
      <c r="C84" s="34" t="s">
        <v>145</v>
      </c>
      <c r="D84" s="33">
        <v>6.3</v>
      </c>
      <c r="E84" s="10" t="s">
        <v>146</v>
      </c>
      <c r="F84" s="10" t="s">
        <v>146</v>
      </c>
      <c r="G84" s="10" t="s">
        <v>146</v>
      </c>
      <c r="H84" s="10" t="s">
        <v>146</v>
      </c>
      <c r="I84" s="10" t="s">
        <v>146</v>
      </c>
      <c r="J84" s="10" t="s">
        <v>146</v>
      </c>
    </row>
    <row r="85" spans="1:10" ht="3.75" customHeight="1">
      <c r="A85" s="20"/>
      <c r="B85" s="26"/>
      <c r="C85" s="37"/>
      <c r="D85" s="38"/>
      <c r="E85" s="10">
        <v>1.143</v>
      </c>
      <c r="F85" s="11" t="e">
        <f>G85*100/D85</f>
        <v>#DIV/0!</v>
      </c>
      <c r="G85" s="67">
        <f>E85/0.9</f>
        <v>1.27</v>
      </c>
      <c r="H85" s="66">
        <v>1.111</v>
      </c>
      <c r="I85" s="11" t="e">
        <f>J85*100/D85</f>
        <v>#DIV/0!</v>
      </c>
      <c r="J85" s="12">
        <f>H85/0.9</f>
        <v>1.2344444444444445</v>
      </c>
    </row>
    <row r="86" spans="1:10" ht="18">
      <c r="A86" s="89" t="s">
        <v>16</v>
      </c>
      <c r="B86" s="91" t="s">
        <v>44</v>
      </c>
      <c r="C86" s="34" t="s">
        <v>144</v>
      </c>
      <c r="D86" s="33">
        <v>2.5</v>
      </c>
      <c r="E86" s="10">
        <v>0.098</v>
      </c>
      <c r="F86" s="11">
        <f>G86*100/D86</f>
        <v>4.355555555555556</v>
      </c>
      <c r="G86" s="67">
        <f>E86/0.9</f>
        <v>0.1088888888888889</v>
      </c>
      <c r="H86" s="66">
        <v>0.057</v>
      </c>
      <c r="I86" s="11">
        <f>J86*100/D86</f>
        <v>2.5333333333333337</v>
      </c>
      <c r="J86" s="12">
        <f>H86/0.9</f>
        <v>0.06333333333333334</v>
      </c>
    </row>
    <row r="87" spans="1:10" ht="18">
      <c r="A87" s="90"/>
      <c r="B87" s="92"/>
      <c r="C87" s="32" t="s">
        <v>145</v>
      </c>
      <c r="D87" s="19">
        <v>2.5</v>
      </c>
      <c r="E87" s="10" t="s">
        <v>146</v>
      </c>
      <c r="F87" s="10" t="s">
        <v>146</v>
      </c>
      <c r="G87" s="10" t="s">
        <v>146</v>
      </c>
      <c r="H87" s="10" t="s">
        <v>146</v>
      </c>
      <c r="I87" s="10" t="s">
        <v>146</v>
      </c>
      <c r="J87" s="10" t="s">
        <v>146</v>
      </c>
    </row>
    <row r="88" spans="1:10" ht="3.75" customHeight="1">
      <c r="A88" s="20"/>
      <c r="B88" s="26"/>
      <c r="C88" s="37"/>
      <c r="D88" s="38"/>
      <c r="E88" s="10"/>
      <c r="F88" s="66"/>
      <c r="G88" s="66"/>
      <c r="H88" s="66"/>
      <c r="I88" s="27"/>
      <c r="J88" s="27"/>
    </row>
    <row r="89" spans="1:10" ht="18">
      <c r="A89" s="89" t="s">
        <v>18</v>
      </c>
      <c r="B89" s="91" t="s">
        <v>45</v>
      </c>
      <c r="C89" s="32" t="s">
        <v>144</v>
      </c>
      <c r="D89" s="19">
        <v>4</v>
      </c>
      <c r="E89" s="10" t="s">
        <v>146</v>
      </c>
      <c r="F89" s="66" t="s">
        <v>146</v>
      </c>
      <c r="G89" s="66" t="s">
        <v>146</v>
      </c>
      <c r="H89" s="66" t="s">
        <v>146</v>
      </c>
      <c r="I89" s="16" t="s">
        <v>146</v>
      </c>
      <c r="J89" s="16" t="s">
        <v>146</v>
      </c>
    </row>
    <row r="90" spans="1:10" ht="18">
      <c r="A90" s="90"/>
      <c r="B90" s="92"/>
      <c r="C90" s="32" t="s">
        <v>145</v>
      </c>
      <c r="D90" s="19">
        <v>1.6</v>
      </c>
      <c r="E90" s="10">
        <v>0.008</v>
      </c>
      <c r="F90" s="11">
        <f>G90*100/D90</f>
        <v>0.5555555555555555</v>
      </c>
      <c r="G90" s="67">
        <f>E90/0.9</f>
        <v>0.008888888888888889</v>
      </c>
      <c r="H90" s="10">
        <v>0.003</v>
      </c>
      <c r="I90" s="14">
        <f>J90*100/D90</f>
        <v>0.20833333333333331</v>
      </c>
      <c r="J90" s="12">
        <f>H90/0.9</f>
        <v>0.003333333333333333</v>
      </c>
    </row>
    <row r="91" spans="1:10" ht="3.75" customHeight="1">
      <c r="A91" s="20"/>
      <c r="B91" s="20"/>
      <c r="C91" s="37"/>
      <c r="D91" s="38"/>
      <c r="E91" s="10"/>
      <c r="F91" s="11"/>
      <c r="G91" s="67"/>
      <c r="H91" s="10"/>
      <c r="I91" s="22"/>
      <c r="J91" s="24"/>
    </row>
    <row r="92" spans="1:10" ht="18">
      <c r="A92" s="89" t="s">
        <v>20</v>
      </c>
      <c r="B92" s="91" t="s">
        <v>46</v>
      </c>
      <c r="C92" s="32" t="s">
        <v>144</v>
      </c>
      <c r="D92" s="19">
        <v>2.5</v>
      </c>
      <c r="E92" s="10" t="s">
        <v>146</v>
      </c>
      <c r="F92" s="66" t="s">
        <v>146</v>
      </c>
      <c r="G92" s="66" t="s">
        <v>146</v>
      </c>
      <c r="H92" s="66" t="s">
        <v>146</v>
      </c>
      <c r="I92" s="66" t="s">
        <v>146</v>
      </c>
      <c r="J92" s="66" t="s">
        <v>146</v>
      </c>
    </row>
    <row r="93" spans="1:10" ht="18">
      <c r="A93" s="90"/>
      <c r="B93" s="92"/>
      <c r="C93" s="32" t="s">
        <v>145</v>
      </c>
      <c r="D93" s="19">
        <v>2.5</v>
      </c>
      <c r="E93" s="10">
        <v>0.152</v>
      </c>
      <c r="F93" s="11">
        <f>G93*100/D93</f>
        <v>6.7555555555555555</v>
      </c>
      <c r="G93" s="67">
        <f>E93/0.9</f>
        <v>0.1688888888888889</v>
      </c>
      <c r="H93" s="66">
        <v>0.087</v>
      </c>
      <c r="I93" s="11">
        <f>J93*100/D93</f>
        <v>3.866666666666666</v>
      </c>
      <c r="J93" s="67">
        <f>H93/0.9</f>
        <v>0.09666666666666665</v>
      </c>
    </row>
    <row r="94" spans="1:10" ht="3.75" customHeight="1">
      <c r="A94" s="20"/>
      <c r="B94" s="26"/>
      <c r="C94" s="37"/>
      <c r="D94" s="38"/>
      <c r="E94" s="10"/>
      <c r="F94" s="11"/>
      <c r="G94" s="67"/>
      <c r="H94" s="10"/>
      <c r="I94" s="11"/>
      <c r="J94" s="67"/>
    </row>
    <row r="95" spans="1:10" ht="18">
      <c r="A95" s="89" t="s">
        <v>22</v>
      </c>
      <c r="B95" s="91" t="s">
        <v>47</v>
      </c>
      <c r="C95" s="32" t="s">
        <v>144</v>
      </c>
      <c r="D95" s="19">
        <v>4</v>
      </c>
      <c r="E95" s="10" t="s">
        <v>146</v>
      </c>
      <c r="F95" s="66" t="s">
        <v>146</v>
      </c>
      <c r="G95" s="66" t="s">
        <v>146</v>
      </c>
      <c r="H95" s="66" t="s">
        <v>146</v>
      </c>
      <c r="I95" s="66" t="s">
        <v>146</v>
      </c>
      <c r="J95" s="66" t="s">
        <v>146</v>
      </c>
    </row>
    <row r="96" spans="1:10" ht="18">
      <c r="A96" s="90"/>
      <c r="B96" s="92"/>
      <c r="C96" s="32" t="s">
        <v>145</v>
      </c>
      <c r="D96" s="19">
        <v>1.6</v>
      </c>
      <c r="E96" s="10">
        <v>0.196</v>
      </c>
      <c r="F96" s="11">
        <f>G96*100/D96</f>
        <v>13.61111111111111</v>
      </c>
      <c r="G96" s="67">
        <f>E96/0.9</f>
        <v>0.2177777777777778</v>
      </c>
      <c r="H96" s="66">
        <v>0.147</v>
      </c>
      <c r="I96" s="11">
        <f>J96*100/D96</f>
        <v>10.208333333333332</v>
      </c>
      <c r="J96" s="67">
        <f>H96/0.9</f>
        <v>0.16333333333333333</v>
      </c>
    </row>
    <row r="97" spans="1:10" ht="3.75" customHeight="1">
      <c r="A97" s="20"/>
      <c r="B97" s="26"/>
      <c r="C97" s="37"/>
      <c r="D97" s="38"/>
      <c r="E97" s="10"/>
      <c r="F97" s="11"/>
      <c r="G97" s="67"/>
      <c r="H97" s="10"/>
      <c r="I97" s="11"/>
      <c r="J97" s="67"/>
    </row>
    <row r="98" spans="1:10" ht="18">
      <c r="A98" s="89" t="s">
        <v>24</v>
      </c>
      <c r="B98" s="91" t="s">
        <v>48</v>
      </c>
      <c r="C98" s="32" t="s">
        <v>144</v>
      </c>
      <c r="D98" s="19">
        <v>2.5</v>
      </c>
      <c r="E98" s="10" t="s">
        <v>146</v>
      </c>
      <c r="F98" s="66" t="s">
        <v>146</v>
      </c>
      <c r="G98" s="66" t="s">
        <v>146</v>
      </c>
      <c r="H98" s="66" t="s">
        <v>146</v>
      </c>
      <c r="I98" s="66" t="s">
        <v>146</v>
      </c>
      <c r="J98" s="66" t="s">
        <v>146</v>
      </c>
    </row>
    <row r="99" spans="1:10" ht="18">
      <c r="A99" s="90"/>
      <c r="B99" s="92"/>
      <c r="C99" s="32" t="s">
        <v>145</v>
      </c>
      <c r="D99" s="19">
        <v>2.5</v>
      </c>
      <c r="E99" s="10">
        <v>0.049</v>
      </c>
      <c r="F99" s="11">
        <f>G99*100/D99</f>
        <v>2.177777777777778</v>
      </c>
      <c r="G99" s="67">
        <f>E99/0.9</f>
        <v>0.05444444444444445</v>
      </c>
      <c r="H99" s="66">
        <v>0.033</v>
      </c>
      <c r="I99" s="11">
        <f>J99*100/D99</f>
        <v>1.4666666666666666</v>
      </c>
      <c r="J99" s="67">
        <f>H99/0.9</f>
        <v>0.03666666666666667</v>
      </c>
    </row>
    <row r="100" spans="1:10" ht="3.75" customHeight="1">
      <c r="A100" s="20"/>
      <c r="B100" s="26"/>
      <c r="C100" s="37"/>
      <c r="D100" s="38"/>
      <c r="E100" s="10"/>
      <c r="F100" s="66"/>
      <c r="G100" s="66"/>
      <c r="H100" s="66"/>
      <c r="I100" s="66"/>
      <c r="J100" s="66"/>
    </row>
    <row r="101" spans="1:10" ht="18">
      <c r="A101" s="89" t="s">
        <v>26</v>
      </c>
      <c r="B101" s="91" t="s">
        <v>49</v>
      </c>
      <c r="C101" s="32" t="s">
        <v>144</v>
      </c>
      <c r="D101" s="19">
        <v>1.6</v>
      </c>
      <c r="E101" s="10">
        <v>0.199</v>
      </c>
      <c r="F101" s="11">
        <f>G101*100/D101</f>
        <v>13.819444444444443</v>
      </c>
      <c r="G101" s="67">
        <f>E101/0.9</f>
        <v>0.22111111111111112</v>
      </c>
      <c r="H101" s="10">
        <v>0.105</v>
      </c>
      <c r="I101" s="11">
        <f>J101*100/D101</f>
        <v>7.291666666666666</v>
      </c>
      <c r="J101" s="67">
        <f>H101/0.9</f>
        <v>0.11666666666666665</v>
      </c>
    </row>
    <row r="102" spans="1:10" ht="18">
      <c r="A102" s="90"/>
      <c r="B102" s="92"/>
      <c r="C102" s="32" t="s">
        <v>145</v>
      </c>
      <c r="D102" s="19">
        <v>4</v>
      </c>
      <c r="E102" s="10" t="s">
        <v>146</v>
      </c>
      <c r="F102" s="10" t="s">
        <v>146</v>
      </c>
      <c r="G102" s="10" t="s">
        <v>146</v>
      </c>
      <c r="H102" s="10" t="s">
        <v>146</v>
      </c>
      <c r="I102" s="10" t="s">
        <v>146</v>
      </c>
      <c r="J102" s="10" t="s">
        <v>146</v>
      </c>
    </row>
    <row r="103" spans="1:10" ht="3.75" customHeight="1">
      <c r="A103" s="20"/>
      <c r="B103" s="26"/>
      <c r="C103" s="37"/>
      <c r="D103" s="38"/>
      <c r="E103" s="10"/>
      <c r="F103" s="66"/>
      <c r="G103" s="66"/>
      <c r="H103" s="66"/>
      <c r="I103" s="66"/>
      <c r="J103" s="66"/>
    </row>
    <row r="104" spans="1:10" ht="18">
      <c r="A104" s="89" t="s">
        <v>28</v>
      </c>
      <c r="B104" s="91" t="s">
        <v>50</v>
      </c>
      <c r="C104" s="32" t="s">
        <v>144</v>
      </c>
      <c r="D104" s="19">
        <v>1</v>
      </c>
      <c r="E104" s="10">
        <v>0.05</v>
      </c>
      <c r="F104" s="11">
        <f>G104*100/D104</f>
        <v>5.555555555555556</v>
      </c>
      <c r="G104" s="67">
        <f>E104/0.9</f>
        <v>0.05555555555555556</v>
      </c>
      <c r="H104" s="10">
        <v>0.024</v>
      </c>
      <c r="I104" s="11">
        <f>J104*100/D104</f>
        <v>2.6666666666666665</v>
      </c>
      <c r="J104" s="67">
        <f>H104/0.9</f>
        <v>0.026666666666666665</v>
      </c>
    </row>
    <row r="105" spans="1:10" ht="18">
      <c r="A105" s="90"/>
      <c r="B105" s="92"/>
      <c r="C105" s="32" t="s">
        <v>145</v>
      </c>
      <c r="D105" s="19">
        <v>2.5</v>
      </c>
      <c r="E105" s="10" t="s">
        <v>146</v>
      </c>
      <c r="F105" s="10" t="s">
        <v>146</v>
      </c>
      <c r="G105" s="10" t="s">
        <v>146</v>
      </c>
      <c r="H105" s="10" t="s">
        <v>146</v>
      </c>
      <c r="I105" s="10" t="s">
        <v>146</v>
      </c>
      <c r="J105" s="10" t="s">
        <v>146</v>
      </c>
    </row>
    <row r="106" spans="1:10" ht="3.75" customHeight="1">
      <c r="A106" s="20"/>
      <c r="B106" s="26"/>
      <c r="C106" s="37"/>
      <c r="D106" s="38"/>
      <c r="E106" s="10"/>
      <c r="F106" s="66"/>
      <c r="G106" s="66"/>
      <c r="H106" s="66"/>
      <c r="I106" s="27"/>
      <c r="J106" s="27"/>
    </row>
    <row r="107" spans="1:10" ht="18">
      <c r="A107" s="93" t="s">
        <v>30</v>
      </c>
      <c r="B107" s="95" t="s">
        <v>51</v>
      </c>
      <c r="C107" s="32" t="s">
        <v>144</v>
      </c>
      <c r="D107" s="19">
        <v>10</v>
      </c>
      <c r="E107" s="10">
        <v>0.165</v>
      </c>
      <c r="F107" s="11">
        <f>G107*100/D107</f>
        <v>1.8333333333333335</v>
      </c>
      <c r="G107" s="67">
        <f>E107/0.9</f>
        <v>0.18333333333333335</v>
      </c>
      <c r="H107" s="10">
        <v>0.134</v>
      </c>
      <c r="I107" s="11">
        <f>J107*100/D107</f>
        <v>1.4888888888888892</v>
      </c>
      <c r="J107" s="12">
        <f>H107/0.9</f>
        <v>0.1488888888888889</v>
      </c>
    </row>
    <row r="108" spans="1:10" ht="18">
      <c r="A108" s="94"/>
      <c r="B108" s="96"/>
      <c r="C108" s="34" t="s">
        <v>145</v>
      </c>
      <c r="D108" s="33">
        <v>10</v>
      </c>
      <c r="E108" s="10" t="s">
        <v>146</v>
      </c>
      <c r="F108" s="66" t="s">
        <v>146</v>
      </c>
      <c r="G108" s="66" t="s">
        <v>146</v>
      </c>
      <c r="H108" s="66" t="s">
        <v>146</v>
      </c>
      <c r="I108" s="16" t="s">
        <v>146</v>
      </c>
      <c r="J108" s="16" t="s">
        <v>146</v>
      </c>
    </row>
    <row r="109" spans="1:10" ht="3.75" customHeight="1">
      <c r="A109" s="20"/>
      <c r="B109" s="26"/>
      <c r="C109" s="37"/>
      <c r="D109" s="38"/>
      <c r="E109" s="10" t="s">
        <v>146</v>
      </c>
      <c r="F109" s="66" t="s">
        <v>146</v>
      </c>
      <c r="G109" s="66" t="s">
        <v>146</v>
      </c>
      <c r="H109" s="66" t="s">
        <v>146</v>
      </c>
      <c r="I109" s="16" t="s">
        <v>146</v>
      </c>
      <c r="J109" s="16" t="s">
        <v>146</v>
      </c>
    </row>
    <row r="110" spans="1:10" ht="18">
      <c r="A110" s="89" t="s">
        <v>32</v>
      </c>
      <c r="B110" s="91" t="s">
        <v>52</v>
      </c>
      <c r="C110" s="34" t="s">
        <v>144</v>
      </c>
      <c r="D110" s="33">
        <v>1.6</v>
      </c>
      <c r="E110" s="10" t="s">
        <v>146</v>
      </c>
      <c r="F110" s="66" t="s">
        <v>146</v>
      </c>
      <c r="G110" s="66" t="s">
        <v>146</v>
      </c>
      <c r="H110" s="66" t="s">
        <v>146</v>
      </c>
      <c r="I110" s="16" t="s">
        <v>146</v>
      </c>
      <c r="J110" s="16" t="s">
        <v>146</v>
      </c>
    </row>
    <row r="111" spans="1:10" ht="18">
      <c r="A111" s="90"/>
      <c r="B111" s="92"/>
      <c r="C111" s="32" t="s">
        <v>145</v>
      </c>
      <c r="D111" s="19">
        <v>1</v>
      </c>
      <c r="E111" s="10">
        <v>1.06</v>
      </c>
      <c r="F111" s="11">
        <f>G111*100/D111</f>
        <v>117.77777777777779</v>
      </c>
      <c r="G111" s="67">
        <f>E111/0.9</f>
        <v>1.1777777777777778</v>
      </c>
      <c r="H111" s="66">
        <v>1.05</v>
      </c>
      <c r="I111" s="14">
        <f>J111*100/D111</f>
        <v>116.66666666666667</v>
      </c>
      <c r="J111" s="12">
        <f>H111/0.9</f>
        <v>1.1666666666666667</v>
      </c>
    </row>
    <row r="112" spans="1:10" ht="3.75" customHeight="1">
      <c r="A112" s="20"/>
      <c r="B112" s="26"/>
      <c r="C112" s="37"/>
      <c r="D112" s="38"/>
      <c r="E112" s="10">
        <v>2.06</v>
      </c>
      <c r="F112" s="11" t="e">
        <f>G112*100/D112</f>
        <v>#DIV/0!</v>
      </c>
      <c r="G112" s="67">
        <f>E112/0.9</f>
        <v>2.2888888888888888</v>
      </c>
      <c r="H112" s="66">
        <v>2.05</v>
      </c>
      <c r="I112" s="14" t="e">
        <f>J112*100/D112</f>
        <v>#DIV/0!</v>
      </c>
      <c r="J112" s="12">
        <f>H112/0.9</f>
        <v>2.2777777777777777</v>
      </c>
    </row>
    <row r="113" spans="1:10" ht="18">
      <c r="A113" s="89" t="s">
        <v>34</v>
      </c>
      <c r="B113" s="91" t="s">
        <v>54</v>
      </c>
      <c r="C113" s="32" t="s">
        <v>144</v>
      </c>
      <c r="D113" s="19">
        <v>2.5</v>
      </c>
      <c r="E113" s="10" t="s">
        <v>146</v>
      </c>
      <c r="F113" s="10" t="s">
        <v>146</v>
      </c>
      <c r="G113" s="10" t="s">
        <v>146</v>
      </c>
      <c r="H113" s="10" t="s">
        <v>146</v>
      </c>
      <c r="I113" s="4" t="s">
        <v>146</v>
      </c>
      <c r="J113" s="4" t="s">
        <v>146</v>
      </c>
    </row>
    <row r="114" spans="1:10" ht="18">
      <c r="A114" s="90"/>
      <c r="B114" s="92"/>
      <c r="C114" s="32" t="s">
        <v>145</v>
      </c>
      <c r="D114" s="19">
        <v>1.6</v>
      </c>
      <c r="E114" s="10">
        <v>0.178</v>
      </c>
      <c r="F114" s="11">
        <f>G114*100/D114</f>
        <v>12.36111111111111</v>
      </c>
      <c r="G114" s="67">
        <f>E114/0.9</f>
        <v>0.19777777777777777</v>
      </c>
      <c r="H114" s="66">
        <v>0.109</v>
      </c>
      <c r="I114" s="14">
        <f>J114*100/D114</f>
        <v>7.569444444444444</v>
      </c>
      <c r="J114" s="12">
        <f>H114/0.9</f>
        <v>0.12111111111111111</v>
      </c>
    </row>
    <row r="115" spans="1:10" ht="3.75" customHeight="1">
      <c r="A115" s="20"/>
      <c r="B115" s="26"/>
      <c r="C115" s="37"/>
      <c r="D115" s="38"/>
      <c r="E115" s="10"/>
      <c r="F115" s="11"/>
      <c r="G115" s="67"/>
      <c r="H115" s="10"/>
      <c r="I115" s="22"/>
      <c r="J115" s="24"/>
    </row>
    <row r="116" spans="1:10" ht="18">
      <c r="A116" s="89" t="s">
        <v>53</v>
      </c>
      <c r="B116" s="91" t="s">
        <v>56</v>
      </c>
      <c r="C116" s="32" t="s">
        <v>144</v>
      </c>
      <c r="D116" s="19">
        <v>2.5</v>
      </c>
      <c r="E116" s="10">
        <v>0.108</v>
      </c>
      <c r="F116" s="11">
        <f>G116*100/D116</f>
        <v>4.8</v>
      </c>
      <c r="G116" s="67">
        <f>E116/0.9</f>
        <v>0.12</v>
      </c>
      <c r="H116" s="66">
        <v>0.068</v>
      </c>
      <c r="I116" s="14">
        <f>J116*100/D116</f>
        <v>3.022222222222222</v>
      </c>
      <c r="J116" s="12">
        <f>H116/0.9</f>
        <v>0.07555555555555556</v>
      </c>
    </row>
    <row r="117" spans="1:10" ht="18">
      <c r="A117" s="90"/>
      <c r="B117" s="92"/>
      <c r="C117" s="36" t="s">
        <v>145</v>
      </c>
      <c r="D117" s="14">
        <v>2.5</v>
      </c>
      <c r="E117" s="10" t="s">
        <v>146</v>
      </c>
      <c r="F117" s="66" t="s">
        <v>146</v>
      </c>
      <c r="G117" s="66" t="s">
        <v>146</v>
      </c>
      <c r="H117" s="66" t="s">
        <v>146</v>
      </c>
      <c r="I117" s="16" t="s">
        <v>146</v>
      </c>
      <c r="J117" s="16" t="s">
        <v>146</v>
      </c>
    </row>
    <row r="118" spans="1:10" ht="3.75" customHeight="1">
      <c r="A118" s="20"/>
      <c r="B118" s="26"/>
      <c r="C118" s="40"/>
      <c r="D118" s="22"/>
      <c r="E118" s="10">
        <v>1.111</v>
      </c>
      <c r="F118" s="11" t="e">
        <f>G118*100/D118</f>
        <v>#DIV/0!</v>
      </c>
      <c r="G118" s="67">
        <f>E118/0.9</f>
        <v>1.2344444444444445</v>
      </c>
      <c r="H118" s="66">
        <v>1.071</v>
      </c>
      <c r="I118" s="14" t="e">
        <f>J118*100/D118</f>
        <v>#DIV/0!</v>
      </c>
      <c r="J118" s="12">
        <f>H118/0.9</f>
        <v>1.19</v>
      </c>
    </row>
    <row r="119" spans="1:10" ht="18">
      <c r="A119" s="89" t="s">
        <v>55</v>
      </c>
      <c r="B119" s="91" t="s">
        <v>58</v>
      </c>
      <c r="C119" s="36" t="s">
        <v>144</v>
      </c>
      <c r="D119" s="14">
        <v>1.6</v>
      </c>
      <c r="E119" s="10">
        <v>0.331</v>
      </c>
      <c r="F119" s="11">
        <f>G119*100/D119</f>
        <v>22.98611111111111</v>
      </c>
      <c r="G119" s="67">
        <f>E119/0.9</f>
        <v>0.3677777777777778</v>
      </c>
      <c r="H119" s="66">
        <v>0.158</v>
      </c>
      <c r="I119" s="14">
        <f>J119*100/D119</f>
        <v>10.97222222222222</v>
      </c>
      <c r="J119" s="12">
        <f>H119/0.9</f>
        <v>0.17555555555555555</v>
      </c>
    </row>
    <row r="120" spans="1:10" ht="18">
      <c r="A120" s="90"/>
      <c r="B120" s="92"/>
      <c r="C120" s="36" t="s">
        <v>145</v>
      </c>
      <c r="D120" s="14">
        <v>1.6</v>
      </c>
      <c r="E120" s="10" t="s">
        <v>146</v>
      </c>
      <c r="F120" s="66" t="s">
        <v>146</v>
      </c>
      <c r="G120" s="66" t="s">
        <v>146</v>
      </c>
      <c r="H120" s="66" t="s">
        <v>146</v>
      </c>
      <c r="I120" s="16" t="s">
        <v>146</v>
      </c>
      <c r="J120" s="16" t="s">
        <v>146</v>
      </c>
    </row>
    <row r="121" spans="1:10" ht="3.75" customHeight="1">
      <c r="A121" s="20"/>
      <c r="B121" s="26"/>
      <c r="C121" s="40"/>
      <c r="D121" s="22"/>
      <c r="E121" s="10" t="s">
        <v>146</v>
      </c>
      <c r="F121" s="66" t="s">
        <v>146</v>
      </c>
      <c r="G121" s="66" t="s">
        <v>146</v>
      </c>
      <c r="H121" s="66" t="s">
        <v>146</v>
      </c>
      <c r="I121" s="16" t="s">
        <v>146</v>
      </c>
      <c r="J121" s="16" t="s">
        <v>146</v>
      </c>
    </row>
    <row r="122" spans="1:10" ht="18">
      <c r="A122" s="89" t="s">
        <v>57</v>
      </c>
      <c r="B122" s="91" t="s">
        <v>60</v>
      </c>
      <c r="C122" s="36" t="s">
        <v>144</v>
      </c>
      <c r="D122" s="14">
        <v>1.6</v>
      </c>
      <c r="E122" s="10" t="s">
        <v>146</v>
      </c>
      <c r="F122" s="66" t="s">
        <v>146</v>
      </c>
      <c r="G122" s="66" t="s">
        <v>146</v>
      </c>
      <c r="H122" s="66" t="s">
        <v>146</v>
      </c>
      <c r="I122" s="16" t="s">
        <v>146</v>
      </c>
      <c r="J122" s="16" t="s">
        <v>146</v>
      </c>
    </row>
    <row r="123" spans="1:10" ht="18">
      <c r="A123" s="90"/>
      <c r="B123" s="92"/>
      <c r="C123" s="36" t="s">
        <v>145</v>
      </c>
      <c r="D123" s="14">
        <v>1.6</v>
      </c>
      <c r="E123" s="10">
        <v>0.198</v>
      </c>
      <c r="F123" s="11">
        <f>G123*100/D123</f>
        <v>13.75</v>
      </c>
      <c r="G123" s="67">
        <f>E123/0.9</f>
        <v>0.22</v>
      </c>
      <c r="H123" s="66">
        <v>0.178</v>
      </c>
      <c r="I123" s="14">
        <f>J123*100/D123</f>
        <v>12.36111111111111</v>
      </c>
      <c r="J123" s="12">
        <f>H123/0.9</f>
        <v>0.19777777777777777</v>
      </c>
    </row>
    <row r="124" spans="1:10" ht="3.75" customHeight="1">
      <c r="A124" s="20"/>
      <c r="B124" s="26"/>
      <c r="C124" s="40"/>
      <c r="D124" s="22"/>
      <c r="E124" s="10"/>
      <c r="F124" s="11"/>
      <c r="G124" s="67"/>
      <c r="H124" s="10"/>
      <c r="I124" s="22"/>
      <c r="J124" s="24"/>
    </row>
    <row r="125" spans="1:10" ht="18">
      <c r="A125" s="89" t="s">
        <v>59</v>
      </c>
      <c r="B125" s="91" t="s">
        <v>62</v>
      </c>
      <c r="C125" s="36" t="s">
        <v>144</v>
      </c>
      <c r="D125" s="14">
        <v>1.6</v>
      </c>
      <c r="E125" s="10" t="s">
        <v>146</v>
      </c>
      <c r="F125" s="66" t="s">
        <v>146</v>
      </c>
      <c r="G125" s="66" t="s">
        <v>146</v>
      </c>
      <c r="H125" s="66" t="s">
        <v>146</v>
      </c>
      <c r="I125" s="16" t="s">
        <v>146</v>
      </c>
      <c r="J125" s="16" t="s">
        <v>146</v>
      </c>
    </row>
    <row r="126" spans="1:10" ht="18">
      <c r="A126" s="90"/>
      <c r="B126" s="92"/>
      <c r="C126" s="36" t="s">
        <v>145</v>
      </c>
      <c r="D126" s="14">
        <v>1.6</v>
      </c>
      <c r="E126" s="10">
        <v>0.121</v>
      </c>
      <c r="F126" s="11">
        <f>G126*100/D126</f>
        <v>8.402777777777777</v>
      </c>
      <c r="G126" s="67">
        <f>E126/0.9</f>
        <v>0.13444444444444445</v>
      </c>
      <c r="H126" s="10">
        <v>0.049</v>
      </c>
      <c r="I126" s="14">
        <f>J126*100/D126</f>
        <v>3.4027777777777777</v>
      </c>
      <c r="J126" s="12">
        <f>H126/0.9</f>
        <v>0.05444444444444445</v>
      </c>
    </row>
    <row r="127" spans="1:10" ht="3.75" customHeight="1">
      <c r="A127" s="20"/>
      <c r="B127" s="26"/>
      <c r="C127" s="40"/>
      <c r="D127" s="22"/>
      <c r="E127" s="10"/>
      <c r="F127" s="11"/>
      <c r="G127" s="67"/>
      <c r="H127" s="10"/>
      <c r="I127" s="22"/>
      <c r="J127" s="24"/>
    </row>
    <row r="128" spans="1:10" ht="18">
      <c r="A128" s="89" t="s">
        <v>61</v>
      </c>
      <c r="B128" s="91" t="s">
        <v>63</v>
      </c>
      <c r="C128" s="36" t="s">
        <v>144</v>
      </c>
      <c r="D128" s="14">
        <v>4</v>
      </c>
      <c r="E128" s="10" t="s">
        <v>146</v>
      </c>
      <c r="F128" s="66" t="s">
        <v>146</v>
      </c>
      <c r="G128" s="66" t="s">
        <v>146</v>
      </c>
      <c r="H128" s="66" t="s">
        <v>146</v>
      </c>
      <c r="I128" s="16" t="s">
        <v>146</v>
      </c>
      <c r="J128" s="16" t="s">
        <v>146</v>
      </c>
    </row>
    <row r="129" spans="1:10" ht="18">
      <c r="A129" s="90"/>
      <c r="B129" s="92"/>
      <c r="C129" s="36" t="s">
        <v>145</v>
      </c>
      <c r="D129" s="14">
        <v>4</v>
      </c>
      <c r="E129" s="10">
        <v>0.196</v>
      </c>
      <c r="F129" s="11">
        <f>G129*100/D129</f>
        <v>5.444444444444445</v>
      </c>
      <c r="G129" s="67">
        <f>E129/0.9</f>
        <v>0.2177777777777778</v>
      </c>
      <c r="H129" s="10">
        <v>0.082</v>
      </c>
      <c r="I129" s="14">
        <f>J129*100/D129</f>
        <v>2.2777777777777777</v>
      </c>
      <c r="J129" s="12">
        <f>H129/0.9</f>
        <v>0.09111111111111111</v>
      </c>
    </row>
    <row r="130" spans="1:10" ht="18">
      <c r="A130" s="43"/>
      <c r="B130" s="44" t="s">
        <v>151</v>
      </c>
      <c r="C130" s="45"/>
      <c r="D130" s="31">
        <f>SUM(D60:D129)</f>
        <v>260.49999999999994</v>
      </c>
      <c r="E130" s="80">
        <f>E60+E61+E64+E67+E70+E72+E76+E80+E83+E86+E90+E93+E96+E99+E101+E104+E107+E111+E114+E116+E119+E123+E126+E129</f>
        <v>8.627999999999998</v>
      </c>
      <c r="F130" s="72">
        <f>G130*100/D130</f>
        <v>3.6801023672424824</v>
      </c>
      <c r="G130" s="74">
        <f>E130/0.9</f>
        <v>9.586666666666664</v>
      </c>
      <c r="H130" s="87">
        <f>H60+H61+H64+H67+H70+H72+H76+H80+H83+H86+H90+H93+H96+H99+H101+H104+H107+H111+H114+H116+H119+H123+H126+H129</f>
        <v>4.572</v>
      </c>
      <c r="I130" s="31">
        <f>J130*100/D130</f>
        <v>1.9500959692898276</v>
      </c>
      <c r="J130" s="65">
        <f>H130/0.9</f>
        <v>5.08</v>
      </c>
    </row>
    <row r="131" spans="1:10" ht="18">
      <c r="A131" s="13"/>
      <c r="B131" s="13"/>
      <c r="C131" s="13"/>
      <c r="D131" s="13"/>
      <c r="E131" s="80"/>
      <c r="F131" s="11"/>
      <c r="G131" s="67"/>
      <c r="H131" s="80"/>
      <c r="I131" s="14"/>
      <c r="J131" s="12"/>
    </row>
    <row r="132" spans="1:10" ht="18">
      <c r="A132" s="97" t="s">
        <v>64</v>
      </c>
      <c r="B132" s="97"/>
      <c r="C132" s="97"/>
      <c r="D132" s="97"/>
      <c r="E132" s="97"/>
      <c r="F132" s="97"/>
      <c r="G132" s="97"/>
      <c r="H132" s="97"/>
      <c r="I132" s="97"/>
      <c r="J132" s="12"/>
    </row>
    <row r="133" spans="1:10" ht="18">
      <c r="A133" s="93" t="s">
        <v>0</v>
      </c>
      <c r="B133" s="95" t="s">
        <v>65</v>
      </c>
      <c r="C133" s="32" t="s">
        <v>144</v>
      </c>
      <c r="D133" s="19">
        <v>10</v>
      </c>
      <c r="E133" s="10">
        <v>1.554</v>
      </c>
      <c r="F133" s="11">
        <f>G133*100/D133</f>
        <v>17.266666666666666</v>
      </c>
      <c r="G133" s="67">
        <f>E133/0.9</f>
        <v>1.7266666666666666</v>
      </c>
      <c r="H133" s="10">
        <v>1.242</v>
      </c>
      <c r="I133" s="11">
        <f>J133*100/D133</f>
        <v>13.8</v>
      </c>
      <c r="J133" s="12">
        <f>H133/0.9</f>
        <v>1.38</v>
      </c>
    </row>
    <row r="134" spans="1:10" ht="18">
      <c r="A134" s="94"/>
      <c r="B134" s="96"/>
      <c r="C134" s="34" t="s">
        <v>145</v>
      </c>
      <c r="D134" s="33">
        <v>10</v>
      </c>
      <c r="E134" s="10">
        <v>1.438</v>
      </c>
      <c r="F134" s="11">
        <f>G134*100/D134</f>
        <v>15.977777777777778</v>
      </c>
      <c r="G134" s="67">
        <f>E134/0.9</f>
        <v>1.5977777777777777</v>
      </c>
      <c r="H134" s="10">
        <v>1.172</v>
      </c>
      <c r="I134" s="11">
        <f>J134*100/D134</f>
        <v>13.022222222222222</v>
      </c>
      <c r="J134" s="12">
        <f>H134/0.9</f>
        <v>1.3022222222222222</v>
      </c>
    </row>
    <row r="135" spans="1:10" ht="3.75" customHeight="1">
      <c r="A135" s="20"/>
      <c r="B135" s="26"/>
      <c r="C135" s="37"/>
      <c r="D135" s="38"/>
      <c r="E135" s="10"/>
      <c r="F135" s="66"/>
      <c r="G135" s="66"/>
      <c r="H135" s="66"/>
      <c r="I135" s="27"/>
      <c r="J135" s="27"/>
    </row>
    <row r="136" spans="1:10" ht="18">
      <c r="A136" s="93" t="s">
        <v>2</v>
      </c>
      <c r="B136" s="95" t="s">
        <v>66</v>
      </c>
      <c r="C136" s="34" t="s">
        <v>144</v>
      </c>
      <c r="D136" s="33">
        <v>16</v>
      </c>
      <c r="E136" s="10">
        <v>2.105</v>
      </c>
      <c r="F136" s="11">
        <f>G136*100/D136</f>
        <v>14.618055555555557</v>
      </c>
      <c r="G136" s="67">
        <f>E136/0.9</f>
        <v>2.338888888888889</v>
      </c>
      <c r="H136" s="66">
        <v>1.569</v>
      </c>
      <c r="I136" s="11">
        <f>J136*100/D136</f>
        <v>10.895833333333332</v>
      </c>
      <c r="J136" s="12">
        <f>H136/0.9</f>
        <v>1.7433333333333332</v>
      </c>
    </row>
    <row r="137" spans="1:10" ht="18">
      <c r="A137" s="94"/>
      <c r="B137" s="96"/>
      <c r="C137" s="34" t="s">
        <v>145</v>
      </c>
      <c r="D137" s="33">
        <v>16</v>
      </c>
      <c r="E137" s="10" t="s">
        <v>146</v>
      </c>
      <c r="F137" s="10" t="s">
        <v>146</v>
      </c>
      <c r="G137" s="10" t="s">
        <v>146</v>
      </c>
      <c r="H137" s="10" t="s">
        <v>146</v>
      </c>
      <c r="I137" s="4" t="s">
        <v>146</v>
      </c>
      <c r="J137" s="4" t="s">
        <v>146</v>
      </c>
    </row>
    <row r="138" spans="1:10" ht="3.75" customHeight="1">
      <c r="A138" s="20"/>
      <c r="B138" s="26"/>
      <c r="C138" s="37"/>
      <c r="D138" s="38"/>
      <c r="E138" s="10"/>
      <c r="F138" s="11"/>
      <c r="G138" s="67"/>
      <c r="H138" s="10"/>
      <c r="I138" s="22"/>
      <c r="J138" s="24"/>
    </row>
    <row r="139" spans="1:10" ht="18">
      <c r="A139" s="89" t="s">
        <v>4</v>
      </c>
      <c r="B139" s="91" t="s">
        <v>67</v>
      </c>
      <c r="C139" s="34" t="s">
        <v>145</v>
      </c>
      <c r="D139" s="33">
        <v>10</v>
      </c>
      <c r="E139" s="10">
        <v>0.082</v>
      </c>
      <c r="F139" s="11">
        <f>G139*100/D139</f>
        <v>0.9111111111111111</v>
      </c>
      <c r="G139" s="67">
        <f>E139/0.9</f>
        <v>0.09111111111111111</v>
      </c>
      <c r="H139" s="66">
        <v>0.033</v>
      </c>
      <c r="I139" s="14">
        <f>J139*100/D139</f>
        <v>0.36666666666666664</v>
      </c>
      <c r="J139" s="12">
        <f>H139/0.9</f>
        <v>0.03666666666666667</v>
      </c>
    </row>
    <row r="140" spans="1:10" ht="18">
      <c r="A140" s="90"/>
      <c r="B140" s="92"/>
      <c r="C140" s="32" t="s">
        <v>148</v>
      </c>
      <c r="D140" s="19">
        <v>1.6</v>
      </c>
      <c r="E140" s="10" t="s">
        <v>146</v>
      </c>
      <c r="F140" s="10" t="s">
        <v>146</v>
      </c>
      <c r="G140" s="10" t="s">
        <v>146</v>
      </c>
      <c r="H140" s="10" t="s">
        <v>146</v>
      </c>
      <c r="I140" s="4" t="s">
        <v>146</v>
      </c>
      <c r="J140" s="4" t="s">
        <v>146</v>
      </c>
    </row>
    <row r="141" spans="1:10" ht="3.75" customHeight="1">
      <c r="A141" s="20"/>
      <c r="B141" s="26"/>
      <c r="C141" s="37"/>
      <c r="D141" s="38"/>
      <c r="E141" s="10"/>
      <c r="F141" s="11"/>
      <c r="G141" s="67"/>
      <c r="H141" s="10"/>
      <c r="I141" s="22"/>
      <c r="J141" s="24"/>
    </row>
    <row r="142" spans="1:10" ht="18">
      <c r="A142" s="89" t="s">
        <v>6</v>
      </c>
      <c r="B142" s="91" t="s">
        <v>68</v>
      </c>
      <c r="C142" s="32" t="s">
        <v>144</v>
      </c>
      <c r="D142" s="19">
        <v>4</v>
      </c>
      <c r="E142" s="10" t="s">
        <v>146</v>
      </c>
      <c r="F142" s="10" t="s">
        <v>146</v>
      </c>
      <c r="G142" s="10" t="s">
        <v>146</v>
      </c>
      <c r="H142" s="10" t="s">
        <v>146</v>
      </c>
      <c r="I142" s="4" t="s">
        <v>146</v>
      </c>
      <c r="J142" s="4" t="s">
        <v>146</v>
      </c>
    </row>
    <row r="143" spans="1:10" ht="18">
      <c r="A143" s="90"/>
      <c r="B143" s="92"/>
      <c r="C143" s="32" t="s">
        <v>145</v>
      </c>
      <c r="D143" s="19">
        <v>4</v>
      </c>
      <c r="E143" s="10">
        <v>1.553</v>
      </c>
      <c r="F143" s="11">
        <f>G143*100/D143</f>
        <v>43.138888888888886</v>
      </c>
      <c r="G143" s="67">
        <f>E143/0.9</f>
        <v>1.7255555555555555</v>
      </c>
      <c r="H143" s="10">
        <v>0.376</v>
      </c>
      <c r="I143" s="14">
        <f>J143*100/D143</f>
        <v>10.444444444444443</v>
      </c>
      <c r="J143" s="12">
        <f>H143/0.9</f>
        <v>0.41777777777777775</v>
      </c>
    </row>
    <row r="144" spans="1:10" ht="3.75" customHeight="1">
      <c r="A144" s="20"/>
      <c r="B144" s="26"/>
      <c r="C144" s="37"/>
      <c r="D144" s="38"/>
      <c r="E144" s="10"/>
      <c r="F144" s="11"/>
      <c r="G144" s="67"/>
      <c r="H144" s="10"/>
      <c r="I144" s="22"/>
      <c r="J144" s="24"/>
    </row>
    <row r="145" spans="1:10" ht="18">
      <c r="A145" s="89" t="s">
        <v>8</v>
      </c>
      <c r="B145" s="91" t="s">
        <v>69</v>
      </c>
      <c r="C145" s="32" t="s">
        <v>144</v>
      </c>
      <c r="D145" s="19">
        <v>2.5</v>
      </c>
      <c r="E145" s="10">
        <v>0.285</v>
      </c>
      <c r="F145" s="11">
        <f>G145*100/D145</f>
        <v>12.666666666666666</v>
      </c>
      <c r="G145" s="67">
        <f>E145/0.9</f>
        <v>0.31666666666666665</v>
      </c>
      <c r="H145" s="10">
        <v>0.154</v>
      </c>
      <c r="I145" s="14">
        <f>J145*100/D145</f>
        <v>6.844444444444444</v>
      </c>
      <c r="J145" s="12">
        <f>H145/0.9</f>
        <v>0.1711111111111111</v>
      </c>
    </row>
    <row r="146" spans="1:10" ht="18">
      <c r="A146" s="90"/>
      <c r="B146" s="92"/>
      <c r="C146" s="32" t="s">
        <v>145</v>
      </c>
      <c r="D146" s="19">
        <v>2.5</v>
      </c>
      <c r="E146" s="10" t="s">
        <v>146</v>
      </c>
      <c r="F146" s="66" t="s">
        <v>146</v>
      </c>
      <c r="G146" s="66" t="s">
        <v>146</v>
      </c>
      <c r="H146" s="66" t="s">
        <v>146</v>
      </c>
      <c r="I146" s="16" t="s">
        <v>146</v>
      </c>
      <c r="J146" s="16" t="s">
        <v>146</v>
      </c>
    </row>
    <row r="147" spans="1:10" ht="3.75" customHeight="1">
      <c r="A147" s="20"/>
      <c r="B147" s="26"/>
      <c r="C147" s="37"/>
      <c r="D147" s="38"/>
      <c r="E147" s="10"/>
      <c r="F147" s="66"/>
      <c r="G147" s="66"/>
      <c r="H147" s="66"/>
      <c r="I147" s="27"/>
      <c r="J147" s="27"/>
    </row>
    <row r="148" spans="1:10" ht="18">
      <c r="A148" s="89" t="s">
        <v>10</v>
      </c>
      <c r="B148" s="91" t="s">
        <v>70</v>
      </c>
      <c r="C148" s="32" t="s">
        <v>144</v>
      </c>
      <c r="D148" s="19">
        <v>1.6</v>
      </c>
      <c r="E148" s="10" t="s">
        <v>146</v>
      </c>
      <c r="F148" s="66" t="s">
        <v>146</v>
      </c>
      <c r="G148" s="66" t="s">
        <v>146</v>
      </c>
      <c r="H148" s="66" t="s">
        <v>146</v>
      </c>
      <c r="I148" s="16" t="s">
        <v>146</v>
      </c>
      <c r="J148" s="16" t="s">
        <v>146</v>
      </c>
    </row>
    <row r="149" spans="1:10" ht="18">
      <c r="A149" s="90"/>
      <c r="B149" s="92"/>
      <c r="C149" s="32" t="s">
        <v>145</v>
      </c>
      <c r="D149" s="19">
        <v>1.6</v>
      </c>
      <c r="E149" s="10">
        <v>0.143</v>
      </c>
      <c r="F149" s="11">
        <f>G149*100/D149</f>
        <v>9.930555555555555</v>
      </c>
      <c r="G149" s="67">
        <f>E149/0.9</f>
        <v>0.15888888888888889</v>
      </c>
      <c r="H149" s="10">
        <v>0.079</v>
      </c>
      <c r="I149" s="14">
        <f>J149*100/D149</f>
        <v>5.48611111111111</v>
      </c>
      <c r="J149" s="12">
        <f>H149/0.9</f>
        <v>0.08777777777777777</v>
      </c>
    </row>
    <row r="150" spans="1:10" ht="3.75" customHeight="1">
      <c r="A150" s="20"/>
      <c r="B150" s="26"/>
      <c r="C150" s="37"/>
      <c r="D150" s="38"/>
      <c r="E150" s="10"/>
      <c r="F150" s="11"/>
      <c r="G150" s="67"/>
      <c r="H150" s="10"/>
      <c r="I150" s="22"/>
      <c r="J150" s="24"/>
    </row>
    <row r="151" spans="1:10" ht="18">
      <c r="A151" s="89" t="s">
        <v>12</v>
      </c>
      <c r="B151" s="91" t="s">
        <v>71</v>
      </c>
      <c r="C151" s="32" t="s">
        <v>144</v>
      </c>
      <c r="D151" s="19">
        <v>2.5</v>
      </c>
      <c r="E151" s="10">
        <v>0.162</v>
      </c>
      <c r="F151" s="11">
        <f>G151*100/D151</f>
        <v>7.2</v>
      </c>
      <c r="G151" s="67">
        <f>E151/0.9</f>
        <v>0.18</v>
      </c>
      <c r="H151" s="10">
        <v>0.082</v>
      </c>
      <c r="I151" s="14">
        <f>J151*100/D151</f>
        <v>3.6444444444444444</v>
      </c>
      <c r="J151" s="12">
        <f>H151/0.9</f>
        <v>0.09111111111111111</v>
      </c>
    </row>
    <row r="152" spans="1:10" ht="18">
      <c r="A152" s="90"/>
      <c r="B152" s="92"/>
      <c r="C152" s="32" t="s">
        <v>145</v>
      </c>
      <c r="D152" s="19">
        <v>4</v>
      </c>
      <c r="E152" s="10">
        <v>0.283</v>
      </c>
      <c r="F152" s="11">
        <f>G152*100/D152</f>
        <v>7.861111111111111</v>
      </c>
      <c r="G152" s="67">
        <f>E152/0.9</f>
        <v>0.3144444444444444</v>
      </c>
      <c r="H152" s="10">
        <v>2.495</v>
      </c>
      <c r="I152" s="14">
        <f>J152*100/D152</f>
        <v>69.30555555555556</v>
      </c>
      <c r="J152" s="12">
        <f>H152/0.9</f>
        <v>2.772222222222222</v>
      </c>
    </row>
    <row r="153" spans="1:10" ht="3.75" customHeight="1">
      <c r="A153" s="20"/>
      <c r="B153" s="26"/>
      <c r="C153" s="37"/>
      <c r="D153" s="38"/>
      <c r="E153" s="10"/>
      <c r="F153" s="11"/>
      <c r="G153" s="67"/>
      <c r="H153" s="10"/>
      <c r="I153" s="22"/>
      <c r="J153" s="24"/>
    </row>
    <row r="154" spans="1:10" ht="18">
      <c r="A154" s="89" t="s">
        <v>14</v>
      </c>
      <c r="B154" s="91" t="s">
        <v>72</v>
      </c>
      <c r="C154" s="32" t="s">
        <v>144</v>
      </c>
      <c r="D154" s="19">
        <v>2.5</v>
      </c>
      <c r="E154" s="10" t="s">
        <v>146</v>
      </c>
      <c r="F154" s="66" t="s">
        <v>146</v>
      </c>
      <c r="G154" s="66" t="s">
        <v>146</v>
      </c>
      <c r="H154" s="66" t="s">
        <v>146</v>
      </c>
      <c r="I154" s="16" t="s">
        <v>146</v>
      </c>
      <c r="J154" s="16" t="s">
        <v>146</v>
      </c>
    </row>
    <row r="155" spans="1:10" ht="18">
      <c r="A155" s="90"/>
      <c r="B155" s="92"/>
      <c r="C155" s="32" t="s">
        <v>145</v>
      </c>
      <c r="D155" s="19">
        <v>2.5</v>
      </c>
      <c r="E155" s="10">
        <v>0.245</v>
      </c>
      <c r="F155" s="11">
        <f>G155*100/D155</f>
        <v>10.88888888888889</v>
      </c>
      <c r="G155" s="67">
        <f>E155/0.9</f>
        <v>0.2722222222222222</v>
      </c>
      <c r="H155" s="10">
        <v>0.099</v>
      </c>
      <c r="I155" s="14">
        <f>J155*100/D155</f>
        <v>4.4</v>
      </c>
      <c r="J155" s="12">
        <f>H155/0.9</f>
        <v>0.11</v>
      </c>
    </row>
    <row r="156" spans="1:10" ht="3.75" customHeight="1">
      <c r="A156" s="20"/>
      <c r="B156" s="26"/>
      <c r="C156" s="37"/>
      <c r="D156" s="38"/>
      <c r="E156" s="10"/>
      <c r="F156" s="11"/>
      <c r="G156" s="67"/>
      <c r="H156" s="10"/>
      <c r="I156" s="22"/>
      <c r="J156" s="24"/>
    </row>
    <row r="157" spans="1:10" ht="18">
      <c r="A157" s="89" t="s">
        <v>16</v>
      </c>
      <c r="B157" s="91" t="s">
        <v>73</v>
      </c>
      <c r="C157" s="32" t="s">
        <v>144</v>
      </c>
      <c r="D157" s="19">
        <v>4</v>
      </c>
      <c r="E157" s="10">
        <v>0.518</v>
      </c>
      <c r="F157" s="11">
        <f>G157*100/D157</f>
        <v>14.38888888888889</v>
      </c>
      <c r="G157" s="67">
        <f>E157/0.9</f>
        <v>0.5755555555555556</v>
      </c>
      <c r="H157" s="10">
        <v>0.33</v>
      </c>
      <c r="I157" s="14">
        <f>J157*100/D157</f>
        <v>9.166666666666668</v>
      </c>
      <c r="J157" s="12">
        <f>H157/0.9</f>
        <v>0.3666666666666667</v>
      </c>
    </row>
    <row r="158" spans="1:10" ht="18">
      <c r="A158" s="90"/>
      <c r="B158" s="92"/>
      <c r="C158" s="32" t="s">
        <v>145</v>
      </c>
      <c r="D158" s="19">
        <v>4</v>
      </c>
      <c r="E158" s="10">
        <v>1.004</v>
      </c>
      <c r="F158" s="11">
        <f>G158*100/D158</f>
        <v>27.88888888888889</v>
      </c>
      <c r="G158" s="67">
        <f>E158/0.9</f>
        <v>1.1155555555555556</v>
      </c>
      <c r="H158" s="10">
        <v>0.739</v>
      </c>
      <c r="I158" s="14">
        <f>J158*100/D158</f>
        <v>20.52777777777778</v>
      </c>
      <c r="J158" s="12">
        <f>H158/0.9</f>
        <v>0.8211111111111111</v>
      </c>
    </row>
    <row r="159" spans="1:10" ht="3.75" customHeight="1">
      <c r="A159" s="20"/>
      <c r="B159" s="26"/>
      <c r="C159" s="37"/>
      <c r="D159" s="38"/>
      <c r="E159" s="10"/>
      <c r="F159" s="11"/>
      <c r="G159" s="67"/>
      <c r="H159" s="10"/>
      <c r="I159" s="22"/>
      <c r="J159" s="24"/>
    </row>
    <row r="160" spans="1:10" ht="18">
      <c r="A160" s="89" t="s">
        <v>18</v>
      </c>
      <c r="B160" s="91" t="s">
        <v>74</v>
      </c>
      <c r="C160" s="32" t="s">
        <v>144</v>
      </c>
      <c r="D160" s="19">
        <v>1.6</v>
      </c>
      <c r="E160" s="10">
        <v>0.083</v>
      </c>
      <c r="F160" s="11">
        <f>G160*100/D160</f>
        <v>5.763888888888888</v>
      </c>
      <c r="G160" s="67">
        <f>E160/0.9</f>
        <v>0.09222222222222222</v>
      </c>
      <c r="H160" s="10">
        <v>0.034</v>
      </c>
      <c r="I160" s="14">
        <f>J160*100/D160</f>
        <v>2.3611111111111107</v>
      </c>
      <c r="J160" s="12">
        <f>H160/0.9</f>
        <v>0.03777777777777778</v>
      </c>
    </row>
    <row r="161" spans="1:10" ht="18">
      <c r="A161" s="90"/>
      <c r="B161" s="92"/>
      <c r="C161" s="32" t="s">
        <v>145</v>
      </c>
      <c r="D161" s="19">
        <v>1.6</v>
      </c>
      <c r="E161" s="10" t="s">
        <v>146</v>
      </c>
      <c r="F161" s="66" t="s">
        <v>146</v>
      </c>
      <c r="G161" s="66" t="s">
        <v>146</v>
      </c>
      <c r="H161" s="66" t="s">
        <v>146</v>
      </c>
      <c r="I161" s="16" t="s">
        <v>146</v>
      </c>
      <c r="J161" s="16" t="s">
        <v>146</v>
      </c>
    </row>
    <row r="162" spans="1:10" ht="3.75" customHeight="1">
      <c r="A162" s="20"/>
      <c r="B162" s="26"/>
      <c r="C162" s="37"/>
      <c r="D162" s="38"/>
      <c r="E162" s="10"/>
      <c r="F162" s="66"/>
      <c r="G162" s="66"/>
      <c r="H162" s="66"/>
      <c r="I162" s="27"/>
      <c r="J162" s="27"/>
    </row>
    <row r="163" spans="1:10" ht="18">
      <c r="A163" s="89" t="s">
        <v>20</v>
      </c>
      <c r="B163" s="91" t="s">
        <v>75</v>
      </c>
      <c r="C163" s="32" t="s">
        <v>144</v>
      </c>
      <c r="D163" s="19">
        <v>2.5</v>
      </c>
      <c r="E163" s="10" t="s">
        <v>146</v>
      </c>
      <c r="F163" s="10" t="s">
        <v>146</v>
      </c>
      <c r="G163" s="10" t="s">
        <v>146</v>
      </c>
      <c r="H163" s="10" t="s">
        <v>146</v>
      </c>
      <c r="I163" s="4" t="s">
        <v>146</v>
      </c>
      <c r="J163" s="4" t="s">
        <v>146</v>
      </c>
    </row>
    <row r="164" spans="1:10" ht="18">
      <c r="A164" s="90"/>
      <c r="B164" s="92"/>
      <c r="C164" s="32" t="s">
        <v>145</v>
      </c>
      <c r="D164" s="19">
        <v>2.5</v>
      </c>
      <c r="E164" s="10">
        <v>0.131</v>
      </c>
      <c r="F164" s="11">
        <f>G164*100/D164</f>
        <v>5.822222222222222</v>
      </c>
      <c r="G164" s="67">
        <f>E164/0.9</f>
        <v>0.14555555555555555</v>
      </c>
      <c r="H164" s="66">
        <v>0.114</v>
      </c>
      <c r="I164" s="14">
        <f>J164*100/D164</f>
        <v>5.066666666666667</v>
      </c>
      <c r="J164" s="12">
        <f>H164/0.9</f>
        <v>0.12666666666666668</v>
      </c>
    </row>
    <row r="165" spans="1:10" ht="3.75" customHeight="1">
      <c r="A165" s="20"/>
      <c r="B165" s="26"/>
      <c r="C165" s="37"/>
      <c r="D165" s="38"/>
      <c r="E165" s="10"/>
      <c r="F165" s="66"/>
      <c r="G165" s="66"/>
      <c r="H165" s="66"/>
      <c r="I165" s="27"/>
      <c r="J165" s="27"/>
    </row>
    <row r="166" spans="1:10" ht="18">
      <c r="A166" s="89" t="s">
        <v>22</v>
      </c>
      <c r="B166" s="91" t="s">
        <v>76</v>
      </c>
      <c r="C166" s="32" t="s">
        <v>144</v>
      </c>
      <c r="D166" s="19">
        <v>1.8</v>
      </c>
      <c r="E166" s="10" t="s">
        <v>146</v>
      </c>
      <c r="F166" s="66" t="s">
        <v>146</v>
      </c>
      <c r="G166" s="66" t="s">
        <v>146</v>
      </c>
      <c r="H166" s="66" t="s">
        <v>146</v>
      </c>
      <c r="I166" s="16" t="s">
        <v>146</v>
      </c>
      <c r="J166" s="16" t="s">
        <v>146</v>
      </c>
    </row>
    <row r="167" spans="1:10" ht="18">
      <c r="A167" s="90"/>
      <c r="B167" s="92"/>
      <c r="C167" s="32" t="s">
        <v>145</v>
      </c>
      <c r="D167" s="19">
        <v>1.8</v>
      </c>
      <c r="E167" s="10">
        <v>0.534</v>
      </c>
      <c r="F167" s="11">
        <f>G167*100/D167</f>
        <v>32.96296296296296</v>
      </c>
      <c r="G167" s="67">
        <f>E167/0.9</f>
        <v>0.5933333333333334</v>
      </c>
      <c r="H167" s="10">
        <v>0.313</v>
      </c>
      <c r="I167" s="14">
        <f>J167*100/D167</f>
        <v>19.320987654320987</v>
      </c>
      <c r="J167" s="12">
        <f>H167/0.9</f>
        <v>0.3477777777777778</v>
      </c>
    </row>
    <row r="168" spans="1:10" ht="3.75" customHeight="1">
      <c r="A168" s="20"/>
      <c r="B168" s="26"/>
      <c r="C168" s="37"/>
      <c r="D168" s="38"/>
      <c r="E168" s="10">
        <v>1.352</v>
      </c>
      <c r="F168" s="11" t="e">
        <f>G168*100/D168</f>
        <v>#DIV/0!</v>
      </c>
      <c r="G168" s="67">
        <f>E168/0.9</f>
        <v>1.5022222222222223</v>
      </c>
      <c r="H168" s="10">
        <v>1.212</v>
      </c>
      <c r="I168" s="14" t="e">
        <f>J168*100/D168</f>
        <v>#DIV/0!</v>
      </c>
      <c r="J168" s="12">
        <f>H168/0.9</f>
        <v>1.3466666666666667</v>
      </c>
    </row>
    <row r="169" spans="1:10" ht="18">
      <c r="A169" s="89" t="s">
        <v>24</v>
      </c>
      <c r="B169" s="91" t="s">
        <v>77</v>
      </c>
      <c r="C169" s="32" t="s">
        <v>144</v>
      </c>
      <c r="D169" s="19">
        <v>2.5</v>
      </c>
      <c r="E169" s="10" t="s">
        <v>146</v>
      </c>
      <c r="F169" s="66" t="s">
        <v>146</v>
      </c>
      <c r="G169" s="66" t="s">
        <v>146</v>
      </c>
      <c r="H169" s="66" t="s">
        <v>146</v>
      </c>
      <c r="I169" s="16" t="s">
        <v>146</v>
      </c>
      <c r="J169" s="16" t="s">
        <v>146</v>
      </c>
    </row>
    <row r="170" spans="1:10" ht="18">
      <c r="A170" s="90"/>
      <c r="B170" s="92"/>
      <c r="C170" s="32" t="s">
        <v>145</v>
      </c>
      <c r="D170" s="19">
        <v>1.6</v>
      </c>
      <c r="E170" s="10">
        <v>0.516</v>
      </c>
      <c r="F170" s="11">
        <f>G170*100/D170</f>
        <v>35.833333333333336</v>
      </c>
      <c r="G170" s="67">
        <f>E170/0.9</f>
        <v>0.5733333333333334</v>
      </c>
      <c r="H170" s="66">
        <v>0.274</v>
      </c>
      <c r="I170" s="14">
        <f>J170*100/D170</f>
        <v>19.02777777777778</v>
      </c>
      <c r="J170" s="12">
        <f>H170/0.9</f>
        <v>0.30444444444444446</v>
      </c>
    </row>
    <row r="171" spans="1:10" ht="3.75" customHeight="1">
      <c r="A171" s="20"/>
      <c r="B171" s="26"/>
      <c r="C171" s="37"/>
      <c r="D171" s="38"/>
      <c r="E171" s="10"/>
      <c r="F171" s="11"/>
      <c r="G171" s="67"/>
      <c r="H171" s="10"/>
      <c r="I171" s="22"/>
      <c r="J171" s="24"/>
    </row>
    <row r="172" spans="1:10" ht="18">
      <c r="A172" s="89" t="s">
        <v>26</v>
      </c>
      <c r="B172" s="91" t="s">
        <v>78</v>
      </c>
      <c r="C172" s="32" t="s">
        <v>144</v>
      </c>
      <c r="D172" s="19">
        <v>1.8</v>
      </c>
      <c r="E172" s="10" t="s">
        <v>146</v>
      </c>
      <c r="F172" s="66" t="s">
        <v>146</v>
      </c>
      <c r="G172" s="66" t="s">
        <v>146</v>
      </c>
      <c r="H172" s="66" t="s">
        <v>146</v>
      </c>
      <c r="I172" s="16" t="s">
        <v>146</v>
      </c>
      <c r="J172" s="16" t="s">
        <v>146</v>
      </c>
    </row>
    <row r="173" spans="1:10" ht="18">
      <c r="A173" s="90"/>
      <c r="B173" s="92"/>
      <c r="C173" s="32" t="s">
        <v>145</v>
      </c>
      <c r="D173" s="19">
        <v>1.6</v>
      </c>
      <c r="E173" s="10">
        <v>0.275</v>
      </c>
      <c r="F173" s="11">
        <f>G173*100/D173</f>
        <v>19.09722222222222</v>
      </c>
      <c r="G173" s="67">
        <f>E173/0.9</f>
        <v>0.3055555555555556</v>
      </c>
      <c r="H173" s="10">
        <v>0.131</v>
      </c>
      <c r="I173" s="14">
        <f>J173*100/D173</f>
        <v>9.097222222222221</v>
      </c>
      <c r="J173" s="12">
        <f>H173/0.9</f>
        <v>0.14555555555555555</v>
      </c>
    </row>
    <row r="174" spans="1:10" ht="3.75" customHeight="1">
      <c r="A174" s="20"/>
      <c r="B174" s="26"/>
      <c r="C174" s="37"/>
      <c r="D174" s="38"/>
      <c r="E174" s="10"/>
      <c r="F174" s="11"/>
      <c r="G174" s="67"/>
      <c r="H174" s="10"/>
      <c r="I174" s="22"/>
      <c r="J174" s="24"/>
    </row>
    <row r="175" spans="1:10" ht="18">
      <c r="A175" s="89" t="s">
        <v>28</v>
      </c>
      <c r="B175" s="91" t="s">
        <v>79</v>
      </c>
      <c r="C175" s="32" t="s">
        <v>144</v>
      </c>
      <c r="D175" s="19">
        <v>1</v>
      </c>
      <c r="E175" s="10">
        <v>0.098</v>
      </c>
      <c r="F175" s="11">
        <f>G175*100/D175</f>
        <v>10.88888888888889</v>
      </c>
      <c r="G175" s="67">
        <f>E175/0.9</f>
        <v>0.1088888888888889</v>
      </c>
      <c r="H175" s="10">
        <v>0.049</v>
      </c>
      <c r="I175" s="14">
        <f>J175*100/D175</f>
        <v>5.444444444444445</v>
      </c>
      <c r="J175" s="12">
        <f>H175/0.9</f>
        <v>0.05444444444444445</v>
      </c>
    </row>
    <row r="176" spans="1:10" ht="18">
      <c r="A176" s="90"/>
      <c r="B176" s="92"/>
      <c r="C176" s="32" t="s">
        <v>145</v>
      </c>
      <c r="D176" s="19">
        <v>2.5</v>
      </c>
      <c r="E176" s="10" t="s">
        <v>146</v>
      </c>
      <c r="F176" s="66" t="s">
        <v>146</v>
      </c>
      <c r="G176" s="66" t="s">
        <v>146</v>
      </c>
      <c r="H176" s="66" t="s">
        <v>146</v>
      </c>
      <c r="I176" s="16" t="s">
        <v>146</v>
      </c>
      <c r="J176" s="16" t="s">
        <v>146</v>
      </c>
    </row>
    <row r="177" spans="1:10" ht="3.75" customHeight="1">
      <c r="A177" s="20"/>
      <c r="B177" s="26"/>
      <c r="C177" s="37"/>
      <c r="D177" s="38"/>
      <c r="E177" s="10"/>
      <c r="F177" s="66"/>
      <c r="G177" s="66"/>
      <c r="H177" s="66"/>
      <c r="I177" s="27"/>
      <c r="J177" s="27"/>
    </row>
    <row r="178" spans="1:10" ht="18">
      <c r="A178" s="89" t="s">
        <v>30</v>
      </c>
      <c r="B178" s="91" t="s">
        <v>80</v>
      </c>
      <c r="C178" s="32" t="s">
        <v>144</v>
      </c>
      <c r="D178" s="19">
        <v>1.6</v>
      </c>
      <c r="E178" s="10">
        <v>0.323</v>
      </c>
      <c r="F178" s="11">
        <f>G178*100/D178</f>
        <v>22.430555555555554</v>
      </c>
      <c r="G178" s="67">
        <f>E178/0.9</f>
        <v>0.35888888888888887</v>
      </c>
      <c r="H178" s="10">
        <v>0.198</v>
      </c>
      <c r="I178" s="14">
        <f>J178*100/D178</f>
        <v>13.75</v>
      </c>
      <c r="J178" s="12">
        <f>H178/0.9</f>
        <v>0.22</v>
      </c>
    </row>
    <row r="179" spans="1:10" ht="18">
      <c r="A179" s="90"/>
      <c r="B179" s="92"/>
      <c r="C179" s="32" t="s">
        <v>145</v>
      </c>
      <c r="D179" s="19">
        <v>1.6</v>
      </c>
      <c r="E179" s="10">
        <v>0.033</v>
      </c>
      <c r="F179" s="11">
        <f>G179*100/D179</f>
        <v>2.2916666666666665</v>
      </c>
      <c r="G179" s="67">
        <f>E179/0.9</f>
        <v>0.03666666666666667</v>
      </c>
      <c r="H179" s="10">
        <v>0.016</v>
      </c>
      <c r="I179" s="14">
        <f>J179*100/D179</f>
        <v>1.111111111111111</v>
      </c>
      <c r="J179" s="12">
        <f>H179/0.9</f>
        <v>0.017777777777777778</v>
      </c>
    </row>
    <row r="180" spans="1:10" ht="3.75" customHeight="1">
      <c r="A180" s="20"/>
      <c r="B180" s="26"/>
      <c r="C180" s="37"/>
      <c r="D180" s="38"/>
      <c r="E180" s="10"/>
      <c r="F180" s="11"/>
      <c r="G180" s="67"/>
      <c r="H180" s="10"/>
      <c r="I180" s="22"/>
      <c r="J180" s="24"/>
    </row>
    <row r="181" spans="1:10" ht="18">
      <c r="A181" s="89" t="s">
        <v>32</v>
      </c>
      <c r="B181" s="91" t="s">
        <v>81</v>
      </c>
      <c r="C181" s="32" t="s">
        <v>144</v>
      </c>
      <c r="D181" s="19">
        <v>1.6</v>
      </c>
      <c r="E181" s="10">
        <v>0.305</v>
      </c>
      <c r="F181" s="11">
        <f>G181*100/D181</f>
        <v>21.180555555555554</v>
      </c>
      <c r="G181" s="67">
        <f>E181/0.9</f>
        <v>0.33888888888888885</v>
      </c>
      <c r="H181" s="10">
        <v>0.163</v>
      </c>
      <c r="I181" s="14">
        <f>J181*100/D181</f>
        <v>11.319444444444443</v>
      </c>
      <c r="J181" s="12">
        <f>H181/0.9</f>
        <v>0.1811111111111111</v>
      </c>
    </row>
    <row r="182" spans="1:10" ht="18">
      <c r="A182" s="90"/>
      <c r="B182" s="92"/>
      <c r="C182" s="32" t="s">
        <v>145</v>
      </c>
      <c r="D182" s="19">
        <v>1.6</v>
      </c>
      <c r="E182" s="10" t="s">
        <v>146</v>
      </c>
      <c r="F182" s="66" t="s">
        <v>146</v>
      </c>
      <c r="G182" s="66" t="s">
        <v>146</v>
      </c>
      <c r="H182" s="66" t="s">
        <v>146</v>
      </c>
      <c r="I182" s="16" t="s">
        <v>146</v>
      </c>
      <c r="J182" s="16" t="s">
        <v>146</v>
      </c>
    </row>
    <row r="183" spans="1:10" ht="3.75" customHeight="1">
      <c r="A183" s="20"/>
      <c r="B183" s="26"/>
      <c r="C183" s="37"/>
      <c r="D183" s="38"/>
      <c r="E183" s="10"/>
      <c r="F183" s="11"/>
      <c r="G183" s="67"/>
      <c r="H183" s="10"/>
      <c r="I183" s="22"/>
      <c r="J183" s="24"/>
    </row>
    <row r="184" spans="1:10" ht="18">
      <c r="A184" s="89" t="s">
        <v>34</v>
      </c>
      <c r="B184" s="91" t="s">
        <v>82</v>
      </c>
      <c r="C184" s="32" t="s">
        <v>144</v>
      </c>
      <c r="D184" s="19">
        <v>1</v>
      </c>
      <c r="E184" s="10">
        <v>0.144</v>
      </c>
      <c r="F184" s="11">
        <f>G184*100/D184</f>
        <v>15.999999999999998</v>
      </c>
      <c r="G184" s="67">
        <f>E184/0.9</f>
        <v>0.15999999999999998</v>
      </c>
      <c r="H184" s="10">
        <v>0.049</v>
      </c>
      <c r="I184" s="14">
        <f>J184*100/D184</f>
        <v>5.444444444444445</v>
      </c>
      <c r="J184" s="12">
        <f>H184/0.9</f>
        <v>0.05444444444444445</v>
      </c>
    </row>
    <row r="185" spans="1:10" ht="18">
      <c r="A185" s="90"/>
      <c r="B185" s="92"/>
      <c r="C185" s="32" t="s">
        <v>145</v>
      </c>
      <c r="D185" s="14">
        <v>2.5</v>
      </c>
      <c r="E185" s="10" t="s">
        <v>146</v>
      </c>
      <c r="F185" s="66" t="s">
        <v>146</v>
      </c>
      <c r="G185" s="66" t="s">
        <v>146</v>
      </c>
      <c r="H185" s="66" t="s">
        <v>146</v>
      </c>
      <c r="I185" s="16" t="s">
        <v>146</v>
      </c>
      <c r="J185" s="16" t="s">
        <v>146</v>
      </c>
    </row>
    <row r="186" spans="1:10" ht="18">
      <c r="A186" s="30"/>
      <c r="B186" s="30" t="s">
        <v>151</v>
      </c>
      <c r="C186" s="45"/>
      <c r="D186" s="46">
        <f>SUM(D133:D185)</f>
        <v>131.99999999999994</v>
      </c>
      <c r="E186" s="84">
        <f>E133+E134+E136+E139+E143+E145+E149+E151+E152+E155+E157+E158+E160+E164+E167+E170+E173+E175+E178+E179+E181+E184</f>
        <v>11.814000000000002</v>
      </c>
      <c r="F186" s="72">
        <f>G186*100/D186</f>
        <v>9.944444444444452</v>
      </c>
      <c r="G186" s="74">
        <f>E186/0.9</f>
        <v>13.126666666666669</v>
      </c>
      <c r="H186" s="58">
        <f>H133+H134+H136+H139+H143+H145+H149+H151+H152+H155+H157+H158+H160+H164+H167+H170+H173+H175+H178+H179+H181+H184</f>
        <v>9.711000000000004</v>
      </c>
      <c r="I186" s="31">
        <f>J186*100/D186</f>
        <v>8.174242424242431</v>
      </c>
      <c r="J186" s="65">
        <f>H186/0.9</f>
        <v>10.790000000000004</v>
      </c>
    </row>
    <row r="187" spans="1:10" ht="18">
      <c r="A187" s="13"/>
      <c r="B187" s="13"/>
      <c r="C187" s="32"/>
      <c r="D187" s="18"/>
      <c r="E187" s="10"/>
      <c r="F187" s="11"/>
      <c r="G187" s="67"/>
      <c r="H187" s="10"/>
      <c r="I187" s="14"/>
      <c r="J187" s="12"/>
    </row>
    <row r="188" spans="1:10" ht="18">
      <c r="A188" s="97" t="s">
        <v>83</v>
      </c>
      <c r="B188" s="97"/>
      <c r="C188" s="97"/>
      <c r="D188" s="97"/>
      <c r="E188" s="97"/>
      <c r="F188" s="97"/>
      <c r="G188" s="97"/>
      <c r="H188" s="97"/>
      <c r="I188" s="97"/>
      <c r="J188" s="12"/>
    </row>
    <row r="189" spans="1:10" ht="18">
      <c r="A189" s="93" t="s">
        <v>0</v>
      </c>
      <c r="B189" s="95" t="s">
        <v>84</v>
      </c>
      <c r="C189" s="34" t="s">
        <v>144</v>
      </c>
      <c r="D189" s="51">
        <v>10</v>
      </c>
      <c r="E189" s="10">
        <v>0.647</v>
      </c>
      <c r="F189" s="11">
        <f>G189*100/D189</f>
        <v>7.188888888888888</v>
      </c>
      <c r="G189" s="67">
        <f>E189/0.9</f>
        <v>0.7188888888888889</v>
      </c>
      <c r="H189" s="10">
        <v>0.49</v>
      </c>
      <c r="I189" s="11">
        <f>J189*100/D189</f>
        <v>5.444444444444445</v>
      </c>
      <c r="J189" s="67">
        <f>H189/0.9</f>
        <v>0.5444444444444444</v>
      </c>
    </row>
    <row r="190" spans="1:10" ht="18">
      <c r="A190" s="94"/>
      <c r="B190" s="96"/>
      <c r="C190" s="48" t="s">
        <v>145</v>
      </c>
      <c r="D190" s="51">
        <v>10</v>
      </c>
      <c r="E190" s="10">
        <v>0.6</v>
      </c>
      <c r="F190" s="11">
        <f>G190*100/D190</f>
        <v>6.666666666666666</v>
      </c>
      <c r="G190" s="67">
        <f>E190/0.9</f>
        <v>0.6666666666666666</v>
      </c>
      <c r="H190" s="10">
        <v>0.54</v>
      </c>
      <c r="I190" s="11">
        <f>J190*100/D190</f>
        <v>6</v>
      </c>
      <c r="J190" s="67">
        <f>H190/0.9</f>
        <v>0.6</v>
      </c>
    </row>
    <row r="191" spans="1:10" ht="3.75" customHeight="1">
      <c r="A191" s="20"/>
      <c r="B191" s="26"/>
      <c r="C191" s="40"/>
      <c r="D191" s="52"/>
      <c r="E191" s="10"/>
      <c r="F191" s="66"/>
      <c r="G191" s="66"/>
      <c r="H191" s="66"/>
      <c r="I191" s="27"/>
      <c r="J191" s="27"/>
    </row>
    <row r="192" spans="1:10" ht="18">
      <c r="A192" s="9" t="s">
        <v>2</v>
      </c>
      <c r="B192" s="9" t="s">
        <v>85</v>
      </c>
      <c r="C192" s="48" t="s">
        <v>144</v>
      </c>
      <c r="D192" s="51">
        <v>6.3</v>
      </c>
      <c r="E192" s="10">
        <v>0.157</v>
      </c>
      <c r="F192" s="11">
        <f>G192*100/D192</f>
        <v>2.768959435626102</v>
      </c>
      <c r="G192" s="67">
        <f>E192/0.9</f>
        <v>0.17444444444444443</v>
      </c>
      <c r="H192" s="10">
        <v>0.155</v>
      </c>
      <c r="I192" s="11">
        <f>J192*100/D192</f>
        <v>2.7336860670194003</v>
      </c>
      <c r="J192" s="12">
        <f>H192/0.9</f>
        <v>0.17222222222222222</v>
      </c>
    </row>
    <row r="193" spans="1:10" ht="3.75" customHeight="1">
      <c r="A193" s="21"/>
      <c r="B193" s="21"/>
      <c r="C193" s="40"/>
      <c r="D193" s="52"/>
      <c r="E193" s="10"/>
      <c r="F193" s="11"/>
      <c r="G193" s="67"/>
      <c r="H193" s="10"/>
      <c r="I193" s="22"/>
      <c r="J193" s="24"/>
    </row>
    <row r="194" spans="1:10" ht="18">
      <c r="A194" s="89" t="s">
        <v>4</v>
      </c>
      <c r="B194" s="91" t="s">
        <v>86</v>
      </c>
      <c r="C194" s="48" t="s">
        <v>144</v>
      </c>
      <c r="D194" s="51">
        <v>1</v>
      </c>
      <c r="E194" s="10">
        <v>0.049</v>
      </c>
      <c r="F194" s="11">
        <f>G194*100/D194</f>
        <v>5.444444444444445</v>
      </c>
      <c r="G194" s="67">
        <f>E194/0.9</f>
        <v>0.05444444444444445</v>
      </c>
      <c r="H194" s="66">
        <v>0.048</v>
      </c>
      <c r="I194" s="14">
        <f>J194*100/D194</f>
        <v>5.333333333333333</v>
      </c>
      <c r="J194" s="12">
        <f>H194/0.9</f>
        <v>0.05333333333333333</v>
      </c>
    </row>
    <row r="195" spans="1:10" ht="18">
      <c r="A195" s="90"/>
      <c r="B195" s="92"/>
      <c r="C195" s="36" t="s">
        <v>145</v>
      </c>
      <c r="D195" s="50">
        <v>1.6</v>
      </c>
      <c r="E195" s="10" t="s">
        <v>146</v>
      </c>
      <c r="F195" s="10" t="s">
        <v>146</v>
      </c>
      <c r="G195" s="10" t="s">
        <v>146</v>
      </c>
      <c r="H195" s="10" t="s">
        <v>146</v>
      </c>
      <c r="I195" s="4" t="s">
        <v>146</v>
      </c>
      <c r="J195" s="4" t="s">
        <v>146</v>
      </c>
    </row>
    <row r="196" spans="1:10" ht="3.75" customHeight="1">
      <c r="A196" s="20"/>
      <c r="B196" s="26"/>
      <c r="C196" s="40"/>
      <c r="D196" s="52"/>
      <c r="E196" s="10"/>
      <c r="F196" s="66"/>
      <c r="G196" s="66"/>
      <c r="H196" s="66"/>
      <c r="I196" s="27"/>
      <c r="J196" s="27"/>
    </row>
    <row r="197" spans="1:10" ht="18">
      <c r="A197" s="89" t="s">
        <v>6</v>
      </c>
      <c r="B197" s="91" t="s">
        <v>87</v>
      </c>
      <c r="C197" s="36" t="s">
        <v>144</v>
      </c>
      <c r="D197" s="50">
        <v>1</v>
      </c>
      <c r="E197" s="10">
        <v>0.068</v>
      </c>
      <c r="F197" s="11">
        <f>G197*100/D197</f>
        <v>7.555555555555555</v>
      </c>
      <c r="G197" s="67">
        <f>E197/0.9</f>
        <v>0.07555555555555556</v>
      </c>
      <c r="H197" s="10">
        <v>0.065</v>
      </c>
      <c r="I197" s="14">
        <f>J197*100/D197</f>
        <v>7.222222222222223</v>
      </c>
      <c r="J197" s="12">
        <f>H197/0.9</f>
        <v>0.07222222222222223</v>
      </c>
    </row>
    <row r="198" spans="1:10" ht="18">
      <c r="A198" s="90"/>
      <c r="B198" s="92"/>
      <c r="C198" s="36" t="s">
        <v>145</v>
      </c>
      <c r="D198" s="50">
        <v>1.6</v>
      </c>
      <c r="E198" s="10" t="s">
        <v>146</v>
      </c>
      <c r="F198" s="66" t="s">
        <v>146</v>
      </c>
      <c r="G198" s="66" t="s">
        <v>146</v>
      </c>
      <c r="H198" s="66" t="s">
        <v>146</v>
      </c>
      <c r="I198" s="16" t="s">
        <v>146</v>
      </c>
      <c r="J198" s="16" t="s">
        <v>146</v>
      </c>
    </row>
    <row r="199" spans="1:10" ht="3.75" customHeight="1">
      <c r="A199" s="20"/>
      <c r="B199" s="26"/>
      <c r="C199" s="40"/>
      <c r="D199" s="52"/>
      <c r="E199" s="10" t="s">
        <v>146</v>
      </c>
      <c r="F199" s="66" t="s">
        <v>146</v>
      </c>
      <c r="G199" s="66" t="s">
        <v>146</v>
      </c>
      <c r="H199" s="66" t="s">
        <v>146</v>
      </c>
      <c r="I199" s="16" t="s">
        <v>146</v>
      </c>
      <c r="J199" s="16" t="s">
        <v>146</v>
      </c>
    </row>
    <row r="200" spans="1:10" ht="18">
      <c r="A200" s="89" t="s">
        <v>8</v>
      </c>
      <c r="B200" s="91" t="s">
        <v>88</v>
      </c>
      <c r="C200" s="36" t="s">
        <v>144</v>
      </c>
      <c r="D200" s="50">
        <v>2.5</v>
      </c>
      <c r="E200" s="10">
        <v>0.241</v>
      </c>
      <c r="F200" s="11">
        <f>G200*100/D200</f>
        <v>10.711111111111112</v>
      </c>
      <c r="G200" s="67">
        <f>E200/0.9</f>
        <v>0.2677777777777778</v>
      </c>
      <c r="H200" s="10">
        <v>0.178</v>
      </c>
      <c r="I200" s="14">
        <f>J200*100/D200</f>
        <v>7.911111111111111</v>
      </c>
      <c r="J200" s="12">
        <f>H200/0.9</f>
        <v>0.19777777777777777</v>
      </c>
    </row>
    <row r="201" spans="1:10" ht="18">
      <c r="A201" s="90"/>
      <c r="B201" s="92"/>
      <c r="C201" s="36" t="s">
        <v>145</v>
      </c>
      <c r="D201" s="50">
        <v>1.6</v>
      </c>
      <c r="E201" s="10" t="s">
        <v>146</v>
      </c>
      <c r="F201" s="66" t="s">
        <v>146</v>
      </c>
      <c r="G201" s="66" t="s">
        <v>146</v>
      </c>
      <c r="H201" s="66" t="s">
        <v>146</v>
      </c>
      <c r="I201" s="16" t="s">
        <v>146</v>
      </c>
      <c r="J201" s="16" t="s">
        <v>146</v>
      </c>
    </row>
    <row r="202" spans="1:10" ht="3.75" customHeight="1">
      <c r="A202" s="20"/>
      <c r="B202" s="26"/>
      <c r="C202" s="40"/>
      <c r="D202" s="52"/>
      <c r="E202" s="10"/>
      <c r="F202" s="11"/>
      <c r="G202" s="67"/>
      <c r="H202" s="10"/>
      <c r="I202" s="22"/>
      <c r="J202" s="24"/>
    </row>
    <row r="203" spans="1:10" ht="18">
      <c r="A203" s="89" t="s">
        <v>10</v>
      </c>
      <c r="B203" s="91" t="s">
        <v>89</v>
      </c>
      <c r="C203" s="36" t="s">
        <v>144</v>
      </c>
      <c r="D203" s="50">
        <v>1.6</v>
      </c>
      <c r="E203" s="10">
        <v>0.08</v>
      </c>
      <c r="F203" s="11">
        <f>G203*100/D203</f>
        <v>5.555555555555555</v>
      </c>
      <c r="G203" s="67">
        <f>E203/0.9</f>
        <v>0.08888888888888889</v>
      </c>
      <c r="H203" s="10">
        <v>0.08</v>
      </c>
      <c r="I203" s="14">
        <f>J203*100/D203</f>
        <v>5.555555555555555</v>
      </c>
      <c r="J203" s="12">
        <f>H203/0.9</f>
        <v>0.08888888888888889</v>
      </c>
    </row>
    <row r="204" spans="1:10" ht="18">
      <c r="A204" s="90"/>
      <c r="B204" s="92"/>
      <c r="C204" s="36" t="s">
        <v>145</v>
      </c>
      <c r="D204" s="50">
        <v>1.6</v>
      </c>
      <c r="E204" s="10" t="s">
        <v>146</v>
      </c>
      <c r="F204" s="66" t="s">
        <v>146</v>
      </c>
      <c r="G204" s="66" t="s">
        <v>146</v>
      </c>
      <c r="H204" s="66" t="s">
        <v>146</v>
      </c>
      <c r="I204" s="16" t="s">
        <v>146</v>
      </c>
      <c r="J204" s="16" t="s">
        <v>146</v>
      </c>
    </row>
    <row r="205" spans="1:10" ht="3.75" customHeight="1">
      <c r="A205" s="20"/>
      <c r="B205" s="26"/>
      <c r="C205" s="40"/>
      <c r="D205" s="52"/>
      <c r="E205" s="10"/>
      <c r="F205" s="11"/>
      <c r="G205" s="67"/>
      <c r="H205" s="10"/>
      <c r="I205" s="22"/>
      <c r="J205" s="24"/>
    </row>
    <row r="206" spans="1:10" ht="18">
      <c r="A206" s="89" t="s">
        <v>12</v>
      </c>
      <c r="B206" s="91" t="s">
        <v>90</v>
      </c>
      <c r="C206" s="36" t="s">
        <v>144</v>
      </c>
      <c r="D206" s="50">
        <v>1</v>
      </c>
      <c r="E206" s="10">
        <v>0.08</v>
      </c>
      <c r="F206" s="11">
        <f>G206*100/D206</f>
        <v>8.88888888888889</v>
      </c>
      <c r="G206" s="67">
        <f>E206/0.9</f>
        <v>0.08888888888888889</v>
      </c>
      <c r="H206" s="10">
        <v>0.064</v>
      </c>
      <c r="I206" s="14">
        <f>J206*100/D206</f>
        <v>7.111111111111111</v>
      </c>
      <c r="J206" s="12">
        <f>H206/0.9</f>
        <v>0.07111111111111111</v>
      </c>
    </row>
    <row r="207" spans="1:10" ht="18">
      <c r="A207" s="90"/>
      <c r="B207" s="92"/>
      <c r="C207" s="36" t="s">
        <v>145</v>
      </c>
      <c r="D207" s="50">
        <v>1</v>
      </c>
      <c r="E207" s="10" t="s">
        <v>146</v>
      </c>
      <c r="F207" s="66" t="s">
        <v>146</v>
      </c>
      <c r="G207" s="66" t="s">
        <v>146</v>
      </c>
      <c r="H207" s="66" t="s">
        <v>146</v>
      </c>
      <c r="I207" s="16" t="s">
        <v>146</v>
      </c>
      <c r="J207" s="16" t="s">
        <v>146</v>
      </c>
    </row>
    <row r="208" spans="1:10" ht="3.75" customHeight="1">
      <c r="A208" s="20"/>
      <c r="B208" s="26"/>
      <c r="C208" s="40"/>
      <c r="D208" s="52"/>
      <c r="E208" s="10"/>
      <c r="F208" s="66"/>
      <c r="G208" s="66"/>
      <c r="H208" s="66"/>
      <c r="I208" s="27"/>
      <c r="J208" s="27"/>
    </row>
    <row r="209" spans="1:10" ht="18">
      <c r="A209" s="89" t="s">
        <v>14</v>
      </c>
      <c r="B209" s="91" t="s">
        <v>91</v>
      </c>
      <c r="C209" s="36" t="s">
        <v>144</v>
      </c>
      <c r="D209" s="50">
        <v>2.5</v>
      </c>
      <c r="E209" s="10" t="s">
        <v>146</v>
      </c>
      <c r="F209" s="66" t="s">
        <v>146</v>
      </c>
      <c r="G209" s="66" t="s">
        <v>146</v>
      </c>
      <c r="H209" s="66" t="s">
        <v>146</v>
      </c>
      <c r="I209" s="16" t="s">
        <v>146</v>
      </c>
      <c r="J209" s="16" t="s">
        <v>146</v>
      </c>
    </row>
    <row r="210" spans="1:10" ht="18">
      <c r="A210" s="90"/>
      <c r="B210" s="92"/>
      <c r="C210" s="36" t="s">
        <v>145</v>
      </c>
      <c r="D210" s="50">
        <v>2.5</v>
      </c>
      <c r="E210" s="10">
        <v>0.163</v>
      </c>
      <c r="F210" s="11">
        <f>G210*100/D210</f>
        <v>7.2444444444444445</v>
      </c>
      <c r="G210" s="67">
        <f>E210/0.9</f>
        <v>0.1811111111111111</v>
      </c>
      <c r="H210" s="10">
        <v>0.131</v>
      </c>
      <c r="I210" s="14">
        <f>J210*100/D210</f>
        <v>5.822222222222222</v>
      </c>
      <c r="J210" s="12">
        <f>H210/0.9</f>
        <v>0.14555555555555555</v>
      </c>
    </row>
    <row r="211" spans="1:10" ht="3.75" customHeight="1">
      <c r="A211" s="20"/>
      <c r="B211" s="26"/>
      <c r="C211" s="40"/>
      <c r="D211" s="52"/>
      <c r="E211" s="10"/>
      <c r="F211" s="11"/>
      <c r="G211" s="67"/>
      <c r="H211" s="10"/>
      <c r="I211" s="22"/>
      <c r="J211" s="24"/>
    </row>
    <row r="212" spans="1:10" ht="18">
      <c r="A212" s="89" t="s">
        <v>16</v>
      </c>
      <c r="B212" s="91" t="s">
        <v>92</v>
      </c>
      <c r="C212" s="36" t="s">
        <v>144</v>
      </c>
      <c r="D212" s="50">
        <v>1</v>
      </c>
      <c r="E212" s="10">
        <v>0.048</v>
      </c>
      <c r="F212" s="11">
        <f>G212*100/D212</f>
        <v>5.333333333333333</v>
      </c>
      <c r="G212" s="67">
        <f>E212/0.9</f>
        <v>0.05333333333333333</v>
      </c>
      <c r="H212" s="10">
        <v>0.048</v>
      </c>
      <c r="I212" s="14">
        <f>J212*100/D212</f>
        <v>5.333333333333333</v>
      </c>
      <c r="J212" s="12">
        <f>H212/0.9</f>
        <v>0.05333333333333333</v>
      </c>
    </row>
    <row r="213" spans="1:10" ht="18">
      <c r="A213" s="90"/>
      <c r="B213" s="92"/>
      <c r="C213" s="36" t="s">
        <v>145</v>
      </c>
      <c r="D213" s="50">
        <v>1.6</v>
      </c>
      <c r="E213" s="10" t="s">
        <v>146</v>
      </c>
      <c r="F213" s="66" t="s">
        <v>146</v>
      </c>
      <c r="G213" s="66" t="s">
        <v>146</v>
      </c>
      <c r="H213" s="66" t="s">
        <v>146</v>
      </c>
      <c r="I213" s="16" t="s">
        <v>146</v>
      </c>
      <c r="J213" s="16" t="s">
        <v>146</v>
      </c>
    </row>
    <row r="214" spans="1:10" ht="18">
      <c r="A214" s="28"/>
      <c r="B214" s="44" t="s">
        <v>151</v>
      </c>
      <c r="C214" s="36"/>
      <c r="D214" s="46">
        <f>SUM(D189:D213)</f>
        <v>48.400000000000006</v>
      </c>
      <c r="E214" s="84">
        <f>E189+E192+E194+E197+E200+E203+E206+E210+E212</f>
        <v>1.5330000000000001</v>
      </c>
      <c r="F214" s="72">
        <f>G214*100/D214</f>
        <v>3.5192837465564737</v>
      </c>
      <c r="G214" s="74">
        <f>E214/0.9</f>
        <v>1.7033333333333334</v>
      </c>
      <c r="H214" s="58">
        <f>H189+H192+H194+H197+H200+H203+H206+H210+H212</f>
        <v>1.2590000000000001</v>
      </c>
      <c r="I214" s="31">
        <f>J214*100/D214</f>
        <v>2.890266299357209</v>
      </c>
      <c r="J214" s="65">
        <f>H214/0.9</f>
        <v>1.398888888888889</v>
      </c>
    </row>
    <row r="215" spans="1:10" ht="18">
      <c r="A215" s="28"/>
      <c r="B215" s="29"/>
      <c r="C215" s="36"/>
      <c r="D215" s="50"/>
      <c r="E215" s="10"/>
      <c r="F215" s="66"/>
      <c r="G215" s="66"/>
      <c r="H215" s="66"/>
      <c r="I215" s="16"/>
      <c r="J215" s="16"/>
    </row>
    <row r="216" spans="1:10" ht="18">
      <c r="A216" s="97" t="s">
        <v>93</v>
      </c>
      <c r="B216" s="97"/>
      <c r="C216" s="97"/>
      <c r="D216" s="97"/>
      <c r="E216" s="97"/>
      <c r="F216" s="97"/>
      <c r="G216" s="97"/>
      <c r="H216" s="97"/>
      <c r="I216" s="97"/>
      <c r="J216" s="12"/>
    </row>
    <row r="217" spans="1:10" ht="18">
      <c r="A217" s="93" t="s">
        <v>0</v>
      </c>
      <c r="B217" s="95" t="s">
        <v>94</v>
      </c>
      <c r="C217" s="34" t="s">
        <v>144</v>
      </c>
      <c r="D217" s="49">
        <v>6.3</v>
      </c>
      <c r="E217" s="10">
        <v>4.43</v>
      </c>
      <c r="F217" s="11">
        <f>G217*100/D217</f>
        <v>78.1305114638448</v>
      </c>
      <c r="G217" s="67">
        <f>E217/0.9</f>
        <v>4.922222222222222</v>
      </c>
      <c r="H217" s="10">
        <v>2.88</v>
      </c>
      <c r="I217" s="11">
        <f>J217*100/D217</f>
        <v>50.7936507936508</v>
      </c>
      <c r="J217" s="67">
        <f>H217/0.9</f>
        <v>3.1999999999999997</v>
      </c>
    </row>
    <row r="218" spans="1:10" ht="18">
      <c r="A218" s="94"/>
      <c r="B218" s="96"/>
      <c r="C218" s="34" t="s">
        <v>145</v>
      </c>
      <c r="D218" s="49">
        <v>6.3</v>
      </c>
      <c r="E218" s="10">
        <v>1.798</v>
      </c>
      <c r="F218" s="11">
        <f>G218*100/D218</f>
        <v>31.710758377425048</v>
      </c>
      <c r="G218" s="67">
        <f>E218/0.9</f>
        <v>1.9977777777777779</v>
      </c>
      <c r="H218" s="10">
        <v>0.891</v>
      </c>
      <c r="I218" s="11">
        <f>J218*100/D218</f>
        <v>15.714285714285715</v>
      </c>
      <c r="J218" s="67">
        <f>H218/0.9</f>
        <v>0.99</v>
      </c>
    </row>
    <row r="219" spans="1:10" ht="3.75" customHeight="1">
      <c r="A219" s="20"/>
      <c r="B219" s="26"/>
      <c r="C219" s="37"/>
      <c r="D219" s="53"/>
      <c r="E219" s="10"/>
      <c r="F219" s="11"/>
      <c r="G219" s="67"/>
      <c r="H219" s="10"/>
      <c r="I219" s="22"/>
      <c r="J219" s="24"/>
    </row>
    <row r="220" spans="1:10" ht="18">
      <c r="A220" s="93" t="s">
        <v>2</v>
      </c>
      <c r="B220" s="95" t="s">
        <v>95</v>
      </c>
      <c r="C220" s="34" t="s">
        <v>144</v>
      </c>
      <c r="D220" s="64">
        <v>10</v>
      </c>
      <c r="E220" s="10">
        <v>2.036</v>
      </c>
      <c r="F220" s="11">
        <f>G220*100/D220</f>
        <v>22.622222222222224</v>
      </c>
      <c r="G220" s="67">
        <f>E220/0.9</f>
        <v>2.2622222222222224</v>
      </c>
      <c r="H220" s="10">
        <v>1.395</v>
      </c>
      <c r="I220" s="11">
        <f>J220*100/D220</f>
        <v>15.5</v>
      </c>
      <c r="J220" s="12">
        <f>H220/0.9</f>
        <v>1.55</v>
      </c>
    </row>
    <row r="221" spans="1:10" ht="18">
      <c r="A221" s="94"/>
      <c r="B221" s="96"/>
      <c r="C221" s="34" t="s">
        <v>145</v>
      </c>
      <c r="D221" s="64">
        <v>10</v>
      </c>
      <c r="E221" s="10">
        <v>1.502</v>
      </c>
      <c r="F221" s="11">
        <f>G221*100/D221</f>
        <v>16.68888888888889</v>
      </c>
      <c r="G221" s="67">
        <f>E221/0.9</f>
        <v>1.6688888888888889</v>
      </c>
      <c r="H221" s="10">
        <v>0.968</v>
      </c>
      <c r="I221" s="11">
        <f>J221*100/D221</f>
        <v>10.755555555555556</v>
      </c>
      <c r="J221" s="12">
        <f>H221/0.9</f>
        <v>1.0755555555555556</v>
      </c>
    </row>
    <row r="222" spans="1:10" ht="3.75" customHeight="1">
      <c r="A222" s="20"/>
      <c r="B222" s="26"/>
      <c r="C222" s="37"/>
      <c r="D222" s="64"/>
      <c r="E222" s="10"/>
      <c r="F222" s="66"/>
      <c r="G222" s="66"/>
      <c r="H222" s="66"/>
      <c r="I222" s="27"/>
      <c r="J222" s="27"/>
    </row>
    <row r="223" spans="1:10" ht="18">
      <c r="A223" s="93" t="s">
        <v>4</v>
      </c>
      <c r="B223" s="95" t="s">
        <v>96</v>
      </c>
      <c r="C223" s="34" t="s">
        <v>144</v>
      </c>
      <c r="D223" s="64">
        <v>6.3</v>
      </c>
      <c r="E223" s="10">
        <v>0.326</v>
      </c>
      <c r="F223" s="11">
        <f>G223*100/D223</f>
        <v>5.749559082892416</v>
      </c>
      <c r="G223" s="67">
        <f>E223/0.9</f>
        <v>0.3622222222222222</v>
      </c>
      <c r="H223" s="10">
        <v>0</v>
      </c>
      <c r="I223" s="11">
        <f>J223*100/D223</f>
        <v>0</v>
      </c>
      <c r="J223" s="12">
        <f>H223/0.9</f>
        <v>0</v>
      </c>
    </row>
    <row r="224" spans="1:10" ht="18">
      <c r="A224" s="94"/>
      <c r="B224" s="96"/>
      <c r="C224" s="34" t="s">
        <v>145</v>
      </c>
      <c r="D224" s="51">
        <v>6.3</v>
      </c>
      <c r="E224" s="10">
        <v>0.181</v>
      </c>
      <c r="F224" s="11">
        <f>G224*100/D224</f>
        <v>3.1922398589065257</v>
      </c>
      <c r="G224" s="67">
        <f>E224/0.9</f>
        <v>0.2011111111111111</v>
      </c>
      <c r="H224" s="10">
        <v>0.145</v>
      </c>
      <c r="I224" s="11">
        <f>J224*100/D224</f>
        <v>2.557319223985891</v>
      </c>
      <c r="J224" s="12">
        <f>H224/0.9</f>
        <v>0.1611111111111111</v>
      </c>
    </row>
    <row r="225" spans="1:10" ht="3.75" customHeight="1">
      <c r="A225" s="20"/>
      <c r="B225" s="26"/>
      <c r="C225" s="37"/>
      <c r="D225" s="52"/>
      <c r="E225" s="10"/>
      <c r="F225" s="11"/>
      <c r="G225" s="67"/>
      <c r="H225" s="10"/>
      <c r="I225" s="22"/>
      <c r="J225" s="24"/>
    </row>
    <row r="226" spans="1:10" ht="18">
      <c r="A226" s="93" t="s">
        <v>6</v>
      </c>
      <c r="B226" s="95" t="s">
        <v>97</v>
      </c>
      <c r="C226" s="34" t="s">
        <v>144</v>
      </c>
      <c r="D226" s="64">
        <v>16</v>
      </c>
      <c r="E226" s="10">
        <v>1.667</v>
      </c>
      <c r="F226" s="11">
        <f>G226*100/D226</f>
        <v>11.57638888888889</v>
      </c>
      <c r="G226" s="67">
        <f>E226/0.9</f>
        <v>1.8522222222222222</v>
      </c>
      <c r="H226" s="10">
        <v>1.074</v>
      </c>
      <c r="I226" s="11">
        <f>J226*100/D226</f>
        <v>7.458333333333334</v>
      </c>
      <c r="J226" s="12">
        <f>H226/0.9</f>
        <v>1.1933333333333334</v>
      </c>
    </row>
    <row r="227" spans="1:10" ht="18">
      <c r="A227" s="94"/>
      <c r="B227" s="96"/>
      <c r="C227" s="34" t="s">
        <v>145</v>
      </c>
      <c r="D227" s="64">
        <v>16</v>
      </c>
      <c r="E227" s="10">
        <v>1.476</v>
      </c>
      <c r="F227" s="11">
        <f>G227*100/D227</f>
        <v>10.25</v>
      </c>
      <c r="G227" s="67">
        <f>E227/0.9</f>
        <v>1.64</v>
      </c>
      <c r="H227" s="10">
        <v>0.833</v>
      </c>
      <c r="I227" s="11">
        <f>J227*100/D227</f>
        <v>5.784722222222221</v>
      </c>
      <c r="J227" s="12">
        <f>H227/0.9</f>
        <v>0.9255555555555555</v>
      </c>
    </row>
    <row r="228" spans="1:10" ht="3.75" customHeight="1">
      <c r="A228" s="20"/>
      <c r="B228" s="26"/>
      <c r="C228" s="37"/>
      <c r="D228" s="52"/>
      <c r="E228" s="10"/>
      <c r="F228" s="11"/>
      <c r="G228" s="67"/>
      <c r="H228" s="10"/>
      <c r="I228" s="22"/>
      <c r="J228" s="24"/>
    </row>
    <row r="229" spans="1:10" ht="18">
      <c r="A229" s="93" t="s">
        <v>8</v>
      </c>
      <c r="B229" s="95" t="s">
        <v>98</v>
      </c>
      <c r="C229" s="34" t="s">
        <v>144</v>
      </c>
      <c r="D229" s="51">
        <v>16</v>
      </c>
      <c r="E229" s="10">
        <v>0.653</v>
      </c>
      <c r="F229" s="11">
        <f>G229*100/D229</f>
        <v>4.534722222222222</v>
      </c>
      <c r="G229" s="67">
        <f>E229/0.9</f>
        <v>0.7255555555555556</v>
      </c>
      <c r="H229" s="10">
        <v>0.245</v>
      </c>
      <c r="I229" s="11">
        <f>J229*100/D229</f>
        <v>1.7013888888888888</v>
      </c>
      <c r="J229" s="12">
        <f>H229/0.9</f>
        <v>0.2722222222222222</v>
      </c>
    </row>
    <row r="230" spans="1:10" ht="18">
      <c r="A230" s="94"/>
      <c r="B230" s="96"/>
      <c r="C230" s="34" t="s">
        <v>145</v>
      </c>
      <c r="D230" s="51">
        <v>16</v>
      </c>
      <c r="E230" s="10">
        <v>1.133</v>
      </c>
      <c r="F230" s="11">
        <f>G230*100/D230</f>
        <v>7.868055555555556</v>
      </c>
      <c r="G230" s="67">
        <f>E230/0.9</f>
        <v>1.258888888888889</v>
      </c>
      <c r="H230" s="10">
        <v>0.647</v>
      </c>
      <c r="I230" s="11">
        <f>J230*100/D230</f>
        <v>4.493055555555555</v>
      </c>
      <c r="J230" s="12">
        <f>H230/0.9</f>
        <v>0.7188888888888889</v>
      </c>
    </row>
    <row r="231" spans="1:10" ht="3.75" customHeight="1">
      <c r="A231" s="20"/>
      <c r="B231" s="26"/>
      <c r="C231" s="37"/>
      <c r="D231" s="52"/>
      <c r="E231" s="10"/>
      <c r="F231" s="11"/>
      <c r="G231" s="67"/>
      <c r="H231" s="10"/>
      <c r="I231" s="22"/>
      <c r="J231" s="24"/>
    </row>
    <row r="232" spans="1:10" ht="18">
      <c r="A232" s="89" t="s">
        <v>10</v>
      </c>
      <c r="B232" s="91" t="s">
        <v>99</v>
      </c>
      <c r="C232" s="34" t="s">
        <v>144</v>
      </c>
      <c r="D232" s="51">
        <v>2.5</v>
      </c>
      <c r="E232" s="10">
        <v>0.397</v>
      </c>
      <c r="F232" s="11">
        <f>G232*100/D232</f>
        <v>17.644444444444446</v>
      </c>
      <c r="G232" s="67">
        <f>E232/0.9</f>
        <v>0.4411111111111111</v>
      </c>
      <c r="H232" s="10">
        <v>0.365</v>
      </c>
      <c r="I232" s="14">
        <f>J232*100/D232</f>
        <v>16.22222222222222</v>
      </c>
      <c r="J232" s="12">
        <f>H232/0.9</f>
        <v>0.40555555555555556</v>
      </c>
    </row>
    <row r="233" spans="1:10" ht="18">
      <c r="A233" s="90"/>
      <c r="B233" s="92"/>
      <c r="C233" s="32" t="s">
        <v>145</v>
      </c>
      <c r="D233" s="50">
        <v>2.5</v>
      </c>
      <c r="E233" s="10" t="s">
        <v>146</v>
      </c>
      <c r="F233" s="66" t="s">
        <v>146</v>
      </c>
      <c r="G233" s="66" t="s">
        <v>146</v>
      </c>
      <c r="H233" s="66" t="s">
        <v>146</v>
      </c>
      <c r="I233" s="16" t="s">
        <v>146</v>
      </c>
      <c r="J233" s="16" t="s">
        <v>146</v>
      </c>
    </row>
    <row r="234" spans="1:10" ht="3.75" customHeight="1">
      <c r="A234" s="20"/>
      <c r="B234" s="26"/>
      <c r="C234" s="37"/>
      <c r="D234" s="52"/>
      <c r="E234" s="10"/>
      <c r="F234" s="66"/>
      <c r="G234" s="66"/>
      <c r="H234" s="66"/>
      <c r="I234" s="27"/>
      <c r="J234" s="27"/>
    </row>
    <row r="235" spans="1:10" ht="18">
      <c r="A235" s="89" t="s">
        <v>12</v>
      </c>
      <c r="B235" s="91" t="s">
        <v>100</v>
      </c>
      <c r="C235" s="32" t="s">
        <v>144</v>
      </c>
      <c r="D235" s="64">
        <v>1.6</v>
      </c>
      <c r="E235" s="10">
        <v>0.369</v>
      </c>
      <c r="F235" s="11">
        <f>G235*100/D235</f>
        <v>25.625</v>
      </c>
      <c r="G235" s="67">
        <f>E235/0.9</f>
        <v>0.41</v>
      </c>
      <c r="H235" s="10">
        <v>0.218</v>
      </c>
      <c r="I235" s="14">
        <f>J235*100/D235</f>
        <v>15.138888888888888</v>
      </c>
      <c r="J235" s="12">
        <f>H235/0.9</f>
        <v>0.24222222222222223</v>
      </c>
    </row>
    <row r="236" spans="1:10" ht="18">
      <c r="A236" s="90"/>
      <c r="B236" s="92"/>
      <c r="C236" s="32" t="s">
        <v>145</v>
      </c>
      <c r="D236" s="64">
        <v>1</v>
      </c>
      <c r="E236" s="10" t="s">
        <v>146</v>
      </c>
      <c r="F236" s="10" t="s">
        <v>146</v>
      </c>
      <c r="G236" s="10" t="s">
        <v>146</v>
      </c>
      <c r="H236" s="10" t="s">
        <v>146</v>
      </c>
      <c r="I236" s="10" t="s">
        <v>146</v>
      </c>
      <c r="J236" s="10" t="s">
        <v>146</v>
      </c>
    </row>
    <row r="237" spans="1:10" ht="3.75" customHeight="1">
      <c r="A237" s="20"/>
      <c r="B237" s="26"/>
      <c r="C237" s="37"/>
      <c r="D237" s="52"/>
      <c r="E237" s="10"/>
      <c r="F237" s="11"/>
      <c r="G237" s="67"/>
      <c r="H237" s="10"/>
      <c r="I237" s="22"/>
      <c r="J237" s="24"/>
    </row>
    <row r="238" spans="1:10" ht="18">
      <c r="A238" s="89" t="s">
        <v>14</v>
      </c>
      <c r="B238" s="91" t="s">
        <v>101</v>
      </c>
      <c r="C238" s="32" t="s">
        <v>144</v>
      </c>
      <c r="D238" s="64">
        <v>2.5</v>
      </c>
      <c r="E238" s="10">
        <v>1.415</v>
      </c>
      <c r="F238" s="11">
        <f>G238*100/D238</f>
        <v>62.88888888888889</v>
      </c>
      <c r="G238" s="67">
        <f>E238/0.9</f>
        <v>1.5722222222222222</v>
      </c>
      <c r="H238" s="10">
        <v>0.794</v>
      </c>
      <c r="I238" s="14">
        <f>J238*100/D238</f>
        <v>35.28888888888889</v>
      </c>
      <c r="J238" s="12">
        <f>H238/0.9</f>
        <v>0.8822222222222222</v>
      </c>
    </row>
    <row r="239" spans="1:10" ht="18">
      <c r="A239" s="90"/>
      <c r="B239" s="92"/>
      <c r="C239" s="32" t="s">
        <v>145</v>
      </c>
      <c r="D239" s="64">
        <v>1.8</v>
      </c>
      <c r="E239" s="10" t="s">
        <v>146</v>
      </c>
      <c r="F239" s="66" t="s">
        <v>146</v>
      </c>
      <c r="G239" s="66" t="s">
        <v>146</v>
      </c>
      <c r="H239" s="66" t="s">
        <v>146</v>
      </c>
      <c r="I239" s="16" t="s">
        <v>146</v>
      </c>
      <c r="J239" s="16" t="s">
        <v>146</v>
      </c>
    </row>
    <row r="240" spans="1:10" ht="3.75" customHeight="1">
      <c r="A240" s="20"/>
      <c r="B240" s="26"/>
      <c r="C240" s="37"/>
      <c r="D240" s="52"/>
      <c r="E240" s="10"/>
      <c r="F240" s="11"/>
      <c r="G240" s="67"/>
      <c r="H240" s="10"/>
      <c r="I240" s="22"/>
      <c r="J240" s="24"/>
    </row>
    <row r="241" spans="1:10" ht="18">
      <c r="A241" s="89" t="s">
        <v>16</v>
      </c>
      <c r="B241" s="95" t="s">
        <v>102</v>
      </c>
      <c r="C241" s="32" t="s">
        <v>144</v>
      </c>
      <c r="D241" s="50">
        <v>1.6</v>
      </c>
      <c r="E241" s="10">
        <v>0.566</v>
      </c>
      <c r="F241" s="11">
        <f>G241*100/D241</f>
        <v>39.30555555555555</v>
      </c>
      <c r="G241" s="67">
        <f>E241/0.9</f>
        <v>0.6288888888888888</v>
      </c>
      <c r="H241" s="10">
        <v>0.333</v>
      </c>
      <c r="I241" s="14">
        <f>J241*100/D241</f>
        <v>23.125</v>
      </c>
      <c r="J241" s="12">
        <f>H241/0.9</f>
        <v>0.37</v>
      </c>
    </row>
    <row r="242" spans="1:10" ht="18">
      <c r="A242" s="90"/>
      <c r="B242" s="96"/>
      <c r="C242" s="34" t="s">
        <v>145</v>
      </c>
      <c r="D242" s="51">
        <v>1.6</v>
      </c>
      <c r="E242" s="10">
        <v>0.174</v>
      </c>
      <c r="F242" s="11">
        <f>G242*100/D242</f>
        <v>12.08333333333333</v>
      </c>
      <c r="G242" s="67">
        <f>E242/0.9</f>
        <v>0.1933333333333333</v>
      </c>
      <c r="H242" s="10">
        <v>0.125</v>
      </c>
      <c r="I242" s="14">
        <f>J242*100/D242</f>
        <v>8.680555555555555</v>
      </c>
      <c r="J242" s="12">
        <f>H242/0.9</f>
        <v>0.1388888888888889</v>
      </c>
    </row>
    <row r="243" spans="1:10" ht="3.75" customHeight="1">
      <c r="A243" s="20"/>
      <c r="B243" s="26"/>
      <c r="C243" s="37"/>
      <c r="D243" s="52"/>
      <c r="E243" s="10"/>
      <c r="F243" s="11"/>
      <c r="G243" s="67"/>
      <c r="H243" s="10"/>
      <c r="I243" s="22"/>
      <c r="J243" s="24"/>
    </row>
    <row r="244" spans="1:10" ht="18">
      <c r="A244" s="89" t="s">
        <v>18</v>
      </c>
      <c r="B244" s="91" t="s">
        <v>103</v>
      </c>
      <c r="C244" s="34" t="s">
        <v>144</v>
      </c>
      <c r="D244" s="64">
        <v>1.8</v>
      </c>
      <c r="E244" s="10">
        <v>0.196</v>
      </c>
      <c r="F244" s="11">
        <f>G244*100/D244</f>
        <v>12.098765432098766</v>
      </c>
      <c r="G244" s="67">
        <f>E244/0.9</f>
        <v>0.2177777777777778</v>
      </c>
      <c r="H244" s="10">
        <v>0.163</v>
      </c>
      <c r="I244" s="14">
        <f>J244*100/D244</f>
        <v>10.061728395061728</v>
      </c>
      <c r="J244" s="12">
        <f>H244/0.9</f>
        <v>0.1811111111111111</v>
      </c>
    </row>
    <row r="245" spans="1:10" ht="18">
      <c r="A245" s="90"/>
      <c r="B245" s="92"/>
      <c r="C245" s="32" t="s">
        <v>145</v>
      </c>
      <c r="D245" s="64">
        <v>2.5</v>
      </c>
      <c r="E245" s="10" t="s">
        <v>146</v>
      </c>
      <c r="F245" s="66" t="s">
        <v>146</v>
      </c>
      <c r="G245" s="66" t="s">
        <v>146</v>
      </c>
      <c r="H245" s="66" t="s">
        <v>146</v>
      </c>
      <c r="I245" s="16" t="s">
        <v>146</v>
      </c>
      <c r="J245" s="16" t="s">
        <v>146</v>
      </c>
    </row>
    <row r="246" spans="1:10" ht="3.75" customHeight="1">
      <c r="A246" s="20"/>
      <c r="B246" s="26"/>
      <c r="C246" s="37"/>
      <c r="D246" s="52"/>
      <c r="E246" s="10"/>
      <c r="F246" s="66"/>
      <c r="G246" s="66"/>
      <c r="H246" s="66"/>
      <c r="I246" s="27"/>
      <c r="J246" s="27"/>
    </row>
    <row r="247" spans="1:10" ht="18">
      <c r="A247" s="89" t="s">
        <v>20</v>
      </c>
      <c r="B247" s="91" t="s">
        <v>104</v>
      </c>
      <c r="C247" s="32" t="s">
        <v>144</v>
      </c>
      <c r="D247" s="50">
        <v>1.8</v>
      </c>
      <c r="E247" s="10">
        <v>0.599</v>
      </c>
      <c r="F247" s="11">
        <f>G247*100/D247</f>
        <v>36.97530864197531</v>
      </c>
      <c r="G247" s="67">
        <f>E247/0.9</f>
        <v>0.6655555555555556</v>
      </c>
      <c r="H247" s="10">
        <v>0.345</v>
      </c>
      <c r="I247" s="14">
        <f>J247*100/D247</f>
        <v>21.296296296296294</v>
      </c>
      <c r="J247" s="12">
        <f>H247/0.9</f>
        <v>0.3833333333333333</v>
      </c>
    </row>
    <row r="248" spans="1:10" ht="18">
      <c r="A248" s="90"/>
      <c r="B248" s="92"/>
      <c r="C248" s="32" t="s">
        <v>145</v>
      </c>
      <c r="D248" s="50">
        <v>2.5</v>
      </c>
      <c r="E248" s="10" t="s">
        <v>146</v>
      </c>
      <c r="F248" s="66" t="s">
        <v>146</v>
      </c>
      <c r="G248" s="66" t="s">
        <v>146</v>
      </c>
      <c r="H248" s="66" t="s">
        <v>146</v>
      </c>
      <c r="I248" s="16" t="s">
        <v>146</v>
      </c>
      <c r="J248" s="16" t="s">
        <v>146</v>
      </c>
    </row>
    <row r="249" spans="1:10" ht="3.75" customHeight="1">
      <c r="A249" s="20"/>
      <c r="B249" s="26"/>
      <c r="C249" s="37"/>
      <c r="D249" s="52"/>
      <c r="E249" s="10"/>
      <c r="F249" s="66"/>
      <c r="G249" s="66"/>
      <c r="H249" s="66"/>
      <c r="I249" s="27"/>
      <c r="J249" s="27"/>
    </row>
    <row r="250" spans="1:10" ht="18">
      <c r="A250" s="89" t="s">
        <v>22</v>
      </c>
      <c r="B250" s="91" t="s">
        <v>105</v>
      </c>
      <c r="C250" s="32" t="s">
        <v>144</v>
      </c>
      <c r="D250" s="50">
        <v>1</v>
      </c>
      <c r="E250" s="10">
        <v>0.133</v>
      </c>
      <c r="F250" s="11">
        <f>G250*100/D250</f>
        <v>14.777777777777779</v>
      </c>
      <c r="G250" s="67">
        <f>E250/0.9</f>
        <v>0.14777777777777779</v>
      </c>
      <c r="H250" s="10">
        <v>0.098</v>
      </c>
      <c r="I250" s="14">
        <f>J250*100/D250</f>
        <v>10.88888888888889</v>
      </c>
      <c r="J250" s="12">
        <f>H250/0.9</f>
        <v>0.1088888888888889</v>
      </c>
    </row>
    <row r="251" spans="1:10" ht="18">
      <c r="A251" s="90"/>
      <c r="B251" s="92"/>
      <c r="C251" s="32" t="s">
        <v>145</v>
      </c>
      <c r="D251" s="50">
        <v>1</v>
      </c>
      <c r="E251" s="10" t="s">
        <v>155</v>
      </c>
      <c r="F251" s="10" t="s">
        <v>155</v>
      </c>
      <c r="G251" s="10" t="s">
        <v>155</v>
      </c>
      <c r="H251" s="10" t="s">
        <v>155</v>
      </c>
      <c r="I251" s="10" t="s">
        <v>155</v>
      </c>
      <c r="J251" s="10" t="s">
        <v>155</v>
      </c>
    </row>
    <row r="252" spans="1:10" ht="3.75" customHeight="1">
      <c r="A252" s="20"/>
      <c r="B252" s="26"/>
      <c r="C252" s="37"/>
      <c r="D252" s="52"/>
      <c r="E252" s="10"/>
      <c r="F252" s="66"/>
      <c r="G252" s="66"/>
      <c r="H252" s="66"/>
      <c r="I252" s="27"/>
      <c r="J252" s="27"/>
    </row>
    <row r="253" spans="1:10" ht="18">
      <c r="A253" s="89" t="s">
        <v>24</v>
      </c>
      <c r="B253" s="91" t="s">
        <v>106</v>
      </c>
      <c r="C253" s="32" t="s">
        <v>144</v>
      </c>
      <c r="D253" s="50">
        <v>2.5</v>
      </c>
      <c r="E253" s="10" t="s">
        <v>146</v>
      </c>
      <c r="F253" s="10" t="s">
        <v>146</v>
      </c>
      <c r="G253" s="10" t="s">
        <v>146</v>
      </c>
      <c r="H253" s="10" t="s">
        <v>146</v>
      </c>
      <c r="I253" s="10" t="s">
        <v>146</v>
      </c>
      <c r="J253" s="10" t="s">
        <v>146</v>
      </c>
    </row>
    <row r="254" spans="1:10" ht="18">
      <c r="A254" s="90"/>
      <c r="B254" s="92"/>
      <c r="C254" s="32" t="s">
        <v>145</v>
      </c>
      <c r="D254" s="50">
        <v>2.5</v>
      </c>
      <c r="E254" s="10">
        <v>0.365</v>
      </c>
      <c r="F254" s="11">
        <f>G254*100/D254</f>
        <v>16.22222222222222</v>
      </c>
      <c r="G254" s="67">
        <f>E254/0.9</f>
        <v>0.40555555555555556</v>
      </c>
      <c r="H254" s="10">
        <v>0.175</v>
      </c>
      <c r="I254" s="14">
        <f>J254*100/D254</f>
        <v>7.777777777777777</v>
      </c>
      <c r="J254" s="12">
        <f>H254/0.9</f>
        <v>0.19444444444444442</v>
      </c>
    </row>
    <row r="255" spans="1:10" ht="3.75" customHeight="1">
      <c r="A255" s="20"/>
      <c r="B255" s="26"/>
      <c r="C255" s="37"/>
      <c r="D255" s="52"/>
      <c r="E255" s="10"/>
      <c r="F255" s="66"/>
      <c r="G255" s="66"/>
      <c r="H255" s="66"/>
      <c r="I255" s="27"/>
      <c r="J255" s="27"/>
    </row>
    <row r="256" spans="1:10" ht="18">
      <c r="A256" s="89" t="s">
        <v>26</v>
      </c>
      <c r="B256" s="91" t="s">
        <v>107</v>
      </c>
      <c r="C256" s="32" t="s">
        <v>144</v>
      </c>
      <c r="D256" s="50">
        <v>2.5</v>
      </c>
      <c r="E256" s="10" t="s">
        <v>146</v>
      </c>
      <c r="F256" s="10" t="s">
        <v>146</v>
      </c>
      <c r="G256" s="10" t="s">
        <v>146</v>
      </c>
      <c r="H256" s="10" t="s">
        <v>146</v>
      </c>
      <c r="I256" s="10" t="s">
        <v>146</v>
      </c>
      <c r="J256" s="10" t="s">
        <v>146</v>
      </c>
    </row>
    <row r="257" spans="1:10" ht="18">
      <c r="A257" s="90"/>
      <c r="B257" s="92"/>
      <c r="C257" s="32" t="s">
        <v>145</v>
      </c>
      <c r="D257" s="50">
        <v>1.6</v>
      </c>
      <c r="E257" s="10">
        <v>0.416</v>
      </c>
      <c r="F257" s="11">
        <f>G257*100/D257</f>
        <v>28.888888888888886</v>
      </c>
      <c r="G257" s="67">
        <f>E257/0.9</f>
        <v>0.4622222222222222</v>
      </c>
      <c r="H257" s="10">
        <v>0.233</v>
      </c>
      <c r="I257" s="14">
        <f>H257*100/2.5</f>
        <v>9.32</v>
      </c>
      <c r="J257" s="12">
        <f>H257/0.9</f>
        <v>0.2588888888888889</v>
      </c>
    </row>
    <row r="258" spans="1:10" ht="3.75" customHeight="1">
      <c r="A258" s="20"/>
      <c r="B258" s="26"/>
      <c r="C258" s="37"/>
      <c r="D258" s="52"/>
      <c r="E258" s="10"/>
      <c r="F258" s="66"/>
      <c r="G258" s="66"/>
      <c r="H258" s="66"/>
      <c r="I258" s="27"/>
      <c r="J258" s="27"/>
    </row>
    <row r="259" spans="1:10" ht="18">
      <c r="A259" s="89" t="s">
        <v>28</v>
      </c>
      <c r="B259" s="91" t="s">
        <v>152</v>
      </c>
      <c r="C259" s="32" t="s">
        <v>144</v>
      </c>
      <c r="D259" s="64">
        <v>4</v>
      </c>
      <c r="E259" s="10">
        <v>1.144</v>
      </c>
      <c r="F259" s="11">
        <f>G259*100/D259</f>
        <v>31.77777777777778</v>
      </c>
      <c r="G259" s="75">
        <f>E259/0.9</f>
        <v>1.271111111111111</v>
      </c>
      <c r="H259" s="66">
        <v>0.735</v>
      </c>
      <c r="I259" s="14">
        <f>J259*100/D259</f>
        <v>20.416666666666668</v>
      </c>
      <c r="J259" s="54">
        <f>H259/0.9</f>
        <v>0.8166666666666667</v>
      </c>
    </row>
    <row r="260" spans="1:10" ht="18">
      <c r="A260" s="90"/>
      <c r="B260" s="92"/>
      <c r="C260" s="32" t="s">
        <v>145</v>
      </c>
      <c r="D260" s="64">
        <v>4</v>
      </c>
      <c r="E260" s="10">
        <v>1.499</v>
      </c>
      <c r="F260" s="11">
        <f>G260*100/D260</f>
        <v>41.63888888888889</v>
      </c>
      <c r="G260" s="67">
        <f>E260/0.9</f>
        <v>1.6655555555555557</v>
      </c>
      <c r="H260" s="10">
        <v>0.925</v>
      </c>
      <c r="I260" s="14">
        <f>J260*100/D260</f>
        <v>25.694444444444446</v>
      </c>
      <c r="J260" s="12">
        <f>H260/0.9</f>
        <v>1.027777777777778</v>
      </c>
    </row>
    <row r="261" spans="1:10" ht="3.75" customHeight="1">
      <c r="A261" s="20"/>
      <c r="B261" s="26"/>
      <c r="C261" s="37"/>
      <c r="D261" s="52"/>
      <c r="E261" s="10">
        <v>2.155</v>
      </c>
      <c r="F261" s="11" t="e">
        <f>G261*100/D261</f>
        <v>#DIV/0!</v>
      </c>
      <c r="G261" s="67">
        <f>E261/0.9</f>
        <v>2.3944444444444444</v>
      </c>
      <c r="H261" s="10">
        <v>1.672</v>
      </c>
      <c r="I261" s="14" t="e">
        <f>J261*100/D261</f>
        <v>#DIV/0!</v>
      </c>
      <c r="J261" s="12">
        <f>H261/0.9</f>
        <v>1.8577777777777778</v>
      </c>
    </row>
    <row r="262" spans="1:10" ht="18">
      <c r="A262" s="89" t="s">
        <v>30</v>
      </c>
      <c r="B262" s="91" t="s">
        <v>108</v>
      </c>
      <c r="C262" s="32" t="s">
        <v>144</v>
      </c>
      <c r="D262" s="50">
        <v>2.5</v>
      </c>
      <c r="E262" s="10">
        <v>0.285</v>
      </c>
      <c r="F262" s="11">
        <f>G262*100/D262</f>
        <v>12.666666666666666</v>
      </c>
      <c r="G262" s="67">
        <f>E262/0.9</f>
        <v>0.31666666666666665</v>
      </c>
      <c r="H262" s="10">
        <v>0.095</v>
      </c>
      <c r="I262" s="14">
        <f>J262*100/D262</f>
        <v>4.222222222222222</v>
      </c>
      <c r="J262" s="12">
        <f>H262/0.9</f>
        <v>0.10555555555555556</v>
      </c>
    </row>
    <row r="263" spans="1:10" ht="18">
      <c r="A263" s="90"/>
      <c r="B263" s="92"/>
      <c r="C263" s="32" t="s">
        <v>145</v>
      </c>
      <c r="D263" s="50">
        <v>2.5</v>
      </c>
      <c r="E263" s="10">
        <v>0.222</v>
      </c>
      <c r="F263" s="11">
        <f>G263*100/D263</f>
        <v>9.866666666666667</v>
      </c>
      <c r="G263" s="67">
        <f>E263/0.9</f>
        <v>0.24666666666666667</v>
      </c>
      <c r="H263" s="10">
        <v>0.079</v>
      </c>
      <c r="I263" s="14">
        <f>J263*100/D263</f>
        <v>3.5111111111111106</v>
      </c>
      <c r="J263" s="12">
        <f>H263/0.9</f>
        <v>0.08777777777777777</v>
      </c>
    </row>
    <row r="264" spans="1:10" ht="3.75" customHeight="1">
      <c r="A264" s="20"/>
      <c r="B264" s="26"/>
      <c r="C264" s="37"/>
      <c r="D264" s="52"/>
      <c r="E264" s="10"/>
      <c r="F264" s="66"/>
      <c r="G264" s="66"/>
      <c r="H264" s="66"/>
      <c r="I264" s="66"/>
      <c r="J264" s="66"/>
    </row>
    <row r="265" spans="1:10" ht="18">
      <c r="A265" s="89" t="s">
        <v>32</v>
      </c>
      <c r="B265" s="91" t="s">
        <v>109</v>
      </c>
      <c r="C265" s="32" t="s">
        <v>144</v>
      </c>
      <c r="D265" s="50">
        <v>4</v>
      </c>
      <c r="E265" s="10">
        <v>0.966</v>
      </c>
      <c r="F265" s="11">
        <f>G265*100/D265</f>
        <v>26.833333333333332</v>
      </c>
      <c r="G265" s="67">
        <f>E265/0.9</f>
        <v>1.0733333333333333</v>
      </c>
      <c r="H265" s="10">
        <v>0.549</v>
      </c>
      <c r="I265" s="11">
        <f>J265*100/D265</f>
        <v>15.25</v>
      </c>
      <c r="J265" s="67">
        <f>H265/0.9</f>
        <v>0.61</v>
      </c>
    </row>
    <row r="266" spans="1:10" ht="18">
      <c r="A266" s="90"/>
      <c r="B266" s="92"/>
      <c r="C266" s="32" t="s">
        <v>145</v>
      </c>
      <c r="D266" s="50">
        <v>4</v>
      </c>
      <c r="E266" s="10">
        <v>0.466</v>
      </c>
      <c r="F266" s="11">
        <f>G266*100/D266</f>
        <v>12.944444444444445</v>
      </c>
      <c r="G266" s="67">
        <f>E266/0.9</f>
        <v>0.5177777777777778</v>
      </c>
      <c r="H266" s="10">
        <v>0.299</v>
      </c>
      <c r="I266" s="11">
        <f>J266*100/D266</f>
        <v>8.305555555555555</v>
      </c>
      <c r="J266" s="67">
        <f>H266/0.9</f>
        <v>0.3322222222222222</v>
      </c>
    </row>
    <row r="267" spans="1:10" ht="3.75" customHeight="1">
      <c r="A267" s="20"/>
      <c r="B267" s="26"/>
      <c r="C267" s="37"/>
      <c r="D267" s="52"/>
      <c r="E267" s="10">
        <v>1.163</v>
      </c>
      <c r="F267" s="11" t="e">
        <f>G267*100/D267</f>
        <v>#DIV/0!</v>
      </c>
      <c r="G267" s="67">
        <f>E267/0.9</f>
        <v>1.2922222222222222</v>
      </c>
      <c r="H267" s="10">
        <v>1.131</v>
      </c>
      <c r="I267" s="11" t="e">
        <f>J267*100/D267</f>
        <v>#DIV/0!</v>
      </c>
      <c r="J267" s="67">
        <f>H267/0.9</f>
        <v>1.2566666666666666</v>
      </c>
    </row>
    <row r="268" spans="1:10" ht="18">
      <c r="A268" s="89" t="s">
        <v>34</v>
      </c>
      <c r="B268" s="91" t="s">
        <v>110</v>
      </c>
      <c r="C268" s="32" t="s">
        <v>144</v>
      </c>
      <c r="D268" s="50">
        <v>1.6</v>
      </c>
      <c r="E268" s="10">
        <v>0.11</v>
      </c>
      <c r="F268" s="11">
        <f>G268*100/D268</f>
        <v>7.638888888888888</v>
      </c>
      <c r="G268" s="67">
        <f>E268/0.9</f>
        <v>0.12222222222222222</v>
      </c>
      <c r="H268" s="10">
        <v>0.078</v>
      </c>
      <c r="I268" s="11">
        <f>J268*100/D268</f>
        <v>5.416666666666667</v>
      </c>
      <c r="J268" s="67">
        <f>H268/0.9</f>
        <v>0.08666666666666667</v>
      </c>
    </row>
    <row r="269" spans="1:10" ht="18">
      <c r="A269" s="90"/>
      <c r="B269" s="92"/>
      <c r="C269" s="32" t="s">
        <v>145</v>
      </c>
      <c r="D269" s="50">
        <v>1.6</v>
      </c>
      <c r="E269" s="10" t="s">
        <v>146</v>
      </c>
      <c r="F269" s="66" t="s">
        <v>146</v>
      </c>
      <c r="G269" s="66" t="s">
        <v>146</v>
      </c>
      <c r="H269" s="66" t="s">
        <v>146</v>
      </c>
      <c r="I269" s="66" t="s">
        <v>146</v>
      </c>
      <c r="J269" s="66" t="s">
        <v>146</v>
      </c>
    </row>
    <row r="270" spans="1:10" ht="3.75" customHeight="1">
      <c r="A270" s="20"/>
      <c r="B270" s="26"/>
      <c r="C270" s="37"/>
      <c r="D270" s="52"/>
      <c r="E270" s="10"/>
      <c r="F270" s="66"/>
      <c r="G270" s="66"/>
      <c r="H270" s="66"/>
      <c r="I270" s="66"/>
      <c r="J270" s="66"/>
    </row>
    <row r="271" spans="1:10" ht="18">
      <c r="A271" s="89" t="s">
        <v>53</v>
      </c>
      <c r="B271" s="95" t="s">
        <v>111</v>
      </c>
      <c r="C271" s="32" t="s">
        <v>144</v>
      </c>
      <c r="D271" s="64">
        <v>4</v>
      </c>
      <c r="E271" s="10">
        <v>0.499</v>
      </c>
      <c r="F271" s="11">
        <f>G271*100/D271</f>
        <v>13.86111111111111</v>
      </c>
      <c r="G271" s="75">
        <f>E271/0.9</f>
        <v>0.5544444444444444</v>
      </c>
      <c r="H271" s="66">
        <v>0.454</v>
      </c>
      <c r="I271" s="11">
        <f>J271*100/D271</f>
        <v>12.611111111111112</v>
      </c>
      <c r="J271" s="75">
        <f>H271/0.9</f>
        <v>0.5044444444444445</v>
      </c>
    </row>
    <row r="272" spans="1:10" ht="18">
      <c r="A272" s="90"/>
      <c r="B272" s="96"/>
      <c r="C272" s="34" t="s">
        <v>145</v>
      </c>
      <c r="D272" s="64">
        <v>4</v>
      </c>
      <c r="E272" s="10">
        <v>0.199</v>
      </c>
      <c r="F272" s="11">
        <f>G272*100/D272</f>
        <v>5.527777777777778</v>
      </c>
      <c r="G272" s="75">
        <f>E272/0.9</f>
        <v>0.22111111111111112</v>
      </c>
      <c r="H272" s="66">
        <v>0.149</v>
      </c>
      <c r="I272" s="11">
        <f>J272*100/D272</f>
        <v>4.138888888888888</v>
      </c>
      <c r="J272" s="75">
        <f>H272/0.9</f>
        <v>0.16555555555555554</v>
      </c>
    </row>
    <row r="273" spans="1:10" ht="3.75" customHeight="1">
      <c r="A273" s="20"/>
      <c r="B273" s="26"/>
      <c r="C273" s="37"/>
      <c r="D273" s="52"/>
      <c r="E273" s="10">
        <v>1.194</v>
      </c>
      <c r="F273" s="11" t="e">
        <f>G273*100/D273</f>
        <v>#DIV/0!</v>
      </c>
      <c r="G273" s="75">
        <f>E273/0.9</f>
        <v>1.3266666666666667</v>
      </c>
      <c r="H273" s="66">
        <v>1.161</v>
      </c>
      <c r="I273" s="11" t="e">
        <f>J273*100/D273</f>
        <v>#DIV/0!</v>
      </c>
      <c r="J273" s="75">
        <f>H273/0.9</f>
        <v>1.29</v>
      </c>
    </row>
    <row r="274" spans="1:10" ht="18">
      <c r="A274" s="89" t="s">
        <v>55</v>
      </c>
      <c r="B274" s="91" t="s">
        <v>112</v>
      </c>
      <c r="C274" s="34" t="s">
        <v>144</v>
      </c>
      <c r="D274" s="51">
        <v>1.6</v>
      </c>
      <c r="E274" s="10">
        <v>0.127</v>
      </c>
      <c r="F274" s="11">
        <f>G274*100/D274</f>
        <v>8.819444444444443</v>
      </c>
      <c r="G274" s="75">
        <f>E274/0.9</f>
        <v>0.1411111111111111</v>
      </c>
      <c r="H274" s="66">
        <v>0.111</v>
      </c>
      <c r="I274" s="11">
        <f>J274*100/D274</f>
        <v>7.708333333333333</v>
      </c>
      <c r="J274" s="75">
        <f>H274/0.9</f>
        <v>0.12333333333333334</v>
      </c>
    </row>
    <row r="275" spans="1:10" ht="18">
      <c r="A275" s="90"/>
      <c r="B275" s="92"/>
      <c r="C275" s="32" t="s">
        <v>145</v>
      </c>
      <c r="D275" s="50">
        <v>2.5</v>
      </c>
      <c r="E275" s="10" t="s">
        <v>146</v>
      </c>
      <c r="F275" s="66" t="s">
        <v>146</v>
      </c>
      <c r="G275" s="66" t="s">
        <v>146</v>
      </c>
      <c r="H275" s="66" t="s">
        <v>146</v>
      </c>
      <c r="I275" s="66" t="s">
        <v>146</v>
      </c>
      <c r="J275" s="66" t="s">
        <v>146</v>
      </c>
    </row>
    <row r="276" spans="1:10" ht="3.75" customHeight="1">
      <c r="A276" s="20"/>
      <c r="B276" s="26"/>
      <c r="C276" s="37"/>
      <c r="D276" s="52"/>
      <c r="E276" s="10"/>
      <c r="F276" s="11"/>
      <c r="G276" s="67"/>
      <c r="H276" s="10"/>
      <c r="I276" s="11"/>
      <c r="J276" s="67"/>
    </row>
    <row r="277" spans="1:10" ht="18">
      <c r="A277" s="89" t="s">
        <v>57</v>
      </c>
      <c r="B277" s="91" t="s">
        <v>113</v>
      </c>
      <c r="C277" s="32" t="s">
        <v>144</v>
      </c>
      <c r="D277" s="50">
        <v>2.5</v>
      </c>
      <c r="E277" s="10" t="s">
        <v>146</v>
      </c>
      <c r="F277" s="66" t="s">
        <v>146</v>
      </c>
      <c r="G277" s="66" t="s">
        <v>146</v>
      </c>
      <c r="H277" s="66" t="s">
        <v>146</v>
      </c>
      <c r="I277" s="66" t="s">
        <v>146</v>
      </c>
      <c r="J277" s="66" t="s">
        <v>146</v>
      </c>
    </row>
    <row r="278" spans="1:10" ht="18">
      <c r="A278" s="90"/>
      <c r="B278" s="92"/>
      <c r="C278" s="32" t="s">
        <v>145</v>
      </c>
      <c r="D278" s="50">
        <v>4</v>
      </c>
      <c r="E278" s="10">
        <v>0.539</v>
      </c>
      <c r="F278" s="11">
        <f>G278*100/D278</f>
        <v>14.972222222222223</v>
      </c>
      <c r="G278" s="75">
        <f>E278/0.9</f>
        <v>0.5988888888888889</v>
      </c>
      <c r="H278" s="66">
        <v>0.404</v>
      </c>
      <c r="I278" s="11">
        <f>J278*100/D278</f>
        <v>11.222222222222221</v>
      </c>
      <c r="J278" s="75">
        <f>H278/0.9</f>
        <v>0.4488888888888889</v>
      </c>
    </row>
    <row r="279" spans="1:10" ht="3.75" customHeight="1">
      <c r="A279" s="20"/>
      <c r="B279" s="26"/>
      <c r="C279" s="37"/>
      <c r="D279" s="52"/>
      <c r="E279" s="10"/>
      <c r="F279" s="66"/>
      <c r="G279" s="66"/>
      <c r="H279" s="66"/>
      <c r="I279" s="27"/>
      <c r="J279" s="27"/>
    </row>
    <row r="280" spans="1:10" ht="18">
      <c r="A280" s="89" t="s">
        <v>59</v>
      </c>
      <c r="B280" s="95" t="s">
        <v>114</v>
      </c>
      <c r="C280" s="32" t="s">
        <v>144</v>
      </c>
      <c r="D280" s="50">
        <v>4</v>
      </c>
      <c r="E280" s="10">
        <v>1.154</v>
      </c>
      <c r="F280" s="33">
        <f>G280*100/D280</f>
        <v>32.05555555555556</v>
      </c>
      <c r="G280" s="75">
        <f>E280/0.9</f>
        <v>1.2822222222222222</v>
      </c>
      <c r="H280" s="66">
        <v>0.914</v>
      </c>
      <c r="I280" s="19">
        <f>J280*100/D280</f>
        <v>25.38888888888889</v>
      </c>
      <c r="J280" s="54">
        <f>H280/0.9</f>
        <v>1.0155555555555555</v>
      </c>
    </row>
    <row r="281" spans="1:10" ht="18">
      <c r="A281" s="104"/>
      <c r="B281" s="99"/>
      <c r="C281" s="32" t="s">
        <v>145</v>
      </c>
      <c r="D281" s="50">
        <v>4</v>
      </c>
      <c r="E281" s="10" t="s">
        <v>146</v>
      </c>
      <c r="F281" s="66" t="s">
        <v>146</v>
      </c>
      <c r="G281" s="66" t="s">
        <v>146</v>
      </c>
      <c r="H281" s="66" t="s">
        <v>146</v>
      </c>
      <c r="I281" s="16" t="s">
        <v>146</v>
      </c>
      <c r="J281" s="16" t="s">
        <v>146</v>
      </c>
    </row>
    <row r="282" spans="1:10" ht="18">
      <c r="A282" s="90"/>
      <c r="B282" s="96"/>
      <c r="C282" s="34" t="s">
        <v>148</v>
      </c>
      <c r="D282" s="51">
        <v>4</v>
      </c>
      <c r="E282" s="10" t="s">
        <v>146</v>
      </c>
      <c r="F282" s="66" t="s">
        <v>146</v>
      </c>
      <c r="G282" s="66" t="s">
        <v>146</v>
      </c>
      <c r="H282" s="66" t="s">
        <v>146</v>
      </c>
      <c r="I282" s="16" t="s">
        <v>146</v>
      </c>
      <c r="J282" s="16" t="s">
        <v>146</v>
      </c>
    </row>
    <row r="283" spans="1:10" ht="3.75" customHeight="1">
      <c r="A283" s="20"/>
      <c r="B283" s="26"/>
      <c r="C283" s="37"/>
      <c r="D283" s="52"/>
      <c r="E283" s="10"/>
      <c r="F283" s="66"/>
      <c r="G283" s="66"/>
      <c r="H283" s="66"/>
      <c r="I283" s="27"/>
      <c r="J283" s="27"/>
    </row>
    <row r="284" spans="1:10" ht="18">
      <c r="A284" s="89" t="s">
        <v>61</v>
      </c>
      <c r="B284" s="95" t="s">
        <v>115</v>
      </c>
      <c r="C284" s="34" t="s">
        <v>144</v>
      </c>
      <c r="D284" s="51">
        <v>1.6</v>
      </c>
      <c r="E284" s="10" t="s">
        <v>146</v>
      </c>
      <c r="F284" s="66" t="s">
        <v>146</v>
      </c>
      <c r="G284" s="66" t="s">
        <v>146</v>
      </c>
      <c r="H284" s="66" t="s">
        <v>146</v>
      </c>
      <c r="I284" s="16" t="s">
        <v>146</v>
      </c>
      <c r="J284" s="16" t="s">
        <v>146</v>
      </c>
    </row>
    <row r="285" spans="1:10" ht="18">
      <c r="A285" s="90"/>
      <c r="B285" s="96"/>
      <c r="C285" s="34" t="s">
        <v>145</v>
      </c>
      <c r="D285" s="51">
        <v>2.5</v>
      </c>
      <c r="E285" s="10">
        <v>0.389</v>
      </c>
      <c r="F285" s="11">
        <f>G285*100/D285</f>
        <v>17.288888888888888</v>
      </c>
      <c r="G285" s="67">
        <f>E285/0.9</f>
        <v>0.43222222222222223</v>
      </c>
      <c r="H285" s="10">
        <v>0.16</v>
      </c>
      <c r="I285" s="14">
        <f>J285*100/D285</f>
        <v>7.111111111111112</v>
      </c>
      <c r="J285" s="12">
        <f>H285/0.9</f>
        <v>0.17777777777777778</v>
      </c>
    </row>
    <row r="286" spans="1:10" ht="3.75" customHeight="1">
      <c r="A286" s="20"/>
      <c r="B286" s="26"/>
      <c r="C286" s="37"/>
      <c r="D286" s="52"/>
      <c r="E286" s="10"/>
      <c r="F286" s="66"/>
      <c r="G286" s="66"/>
      <c r="H286" s="66"/>
      <c r="I286" s="27"/>
      <c r="J286" s="27"/>
    </row>
    <row r="287" spans="1:10" ht="18">
      <c r="A287" s="89" t="s">
        <v>130</v>
      </c>
      <c r="B287" s="95" t="s">
        <v>132</v>
      </c>
      <c r="C287" s="34" t="s">
        <v>144</v>
      </c>
      <c r="D287" s="51">
        <v>63</v>
      </c>
      <c r="E287" s="10">
        <v>3.848</v>
      </c>
      <c r="F287" s="11">
        <f>G287*100/D287</f>
        <v>6.786596119929452</v>
      </c>
      <c r="G287" s="67">
        <f>E287/0.9</f>
        <v>4.275555555555555</v>
      </c>
      <c r="H287" s="10">
        <v>2.027</v>
      </c>
      <c r="I287" s="14">
        <f>J287*100/D287</f>
        <v>3.5749559082892413</v>
      </c>
      <c r="J287" s="12">
        <f>H287/0.9</f>
        <v>2.252222222222222</v>
      </c>
    </row>
    <row r="288" spans="1:10" ht="18">
      <c r="A288" s="90"/>
      <c r="B288" s="96"/>
      <c r="C288" s="34" t="s">
        <v>145</v>
      </c>
      <c r="D288" s="51">
        <v>63</v>
      </c>
      <c r="E288" s="10">
        <v>14.293</v>
      </c>
      <c r="F288" s="11">
        <f>G288*100/D288</f>
        <v>25.20811287477954</v>
      </c>
      <c r="G288" s="67">
        <f>E288/0.9</f>
        <v>15.88111111111111</v>
      </c>
      <c r="H288" s="10">
        <v>6.703</v>
      </c>
      <c r="I288" s="14">
        <f>J288*100/D288</f>
        <v>11.821869488536155</v>
      </c>
      <c r="J288" s="12">
        <f>H288/0.9</f>
        <v>7.447777777777778</v>
      </c>
    </row>
    <row r="289" spans="1:10" ht="3.75" customHeight="1">
      <c r="A289" s="20"/>
      <c r="B289" s="26"/>
      <c r="C289" s="37"/>
      <c r="D289" s="52"/>
      <c r="E289" s="10">
        <v>11.873</v>
      </c>
      <c r="F289" s="11" t="e">
        <f>G289*100/D289</f>
        <v>#DIV/0!</v>
      </c>
      <c r="G289" s="67">
        <f>E289/0.9</f>
        <v>13.19222222222222</v>
      </c>
      <c r="H289" s="10">
        <v>5.947</v>
      </c>
      <c r="I289" s="14" t="e">
        <f>J289*100/D289</f>
        <v>#DIV/0!</v>
      </c>
      <c r="J289" s="12">
        <f>H289/0.9</f>
        <v>6.607777777777778</v>
      </c>
    </row>
    <row r="290" spans="1:10" ht="18">
      <c r="A290" s="89" t="s">
        <v>131</v>
      </c>
      <c r="B290" s="105" t="s">
        <v>133</v>
      </c>
      <c r="C290" s="34" t="s">
        <v>144</v>
      </c>
      <c r="D290" s="51">
        <v>40</v>
      </c>
      <c r="E290" s="10">
        <v>0.561</v>
      </c>
      <c r="F290" s="11">
        <f>G290*100/D290</f>
        <v>1.5583333333333336</v>
      </c>
      <c r="G290" s="67">
        <f>E290/0.9</f>
        <v>0.6233333333333334</v>
      </c>
      <c r="H290" s="10">
        <v>0.359</v>
      </c>
      <c r="I290" s="14">
        <f>J290*100/D290</f>
        <v>0.9972222222222221</v>
      </c>
      <c r="J290" s="12">
        <f>H290/0.9</f>
        <v>0.39888888888888885</v>
      </c>
    </row>
    <row r="291" spans="1:10" ht="18">
      <c r="A291" s="90"/>
      <c r="B291" s="106"/>
      <c r="C291" s="34" t="s">
        <v>145</v>
      </c>
      <c r="D291" s="51">
        <v>40</v>
      </c>
      <c r="E291" s="10">
        <v>1.101</v>
      </c>
      <c r="F291" s="11">
        <f>G291*100/D291</f>
        <v>3.0583333333333336</v>
      </c>
      <c r="G291" s="67">
        <f>E291/0.9</f>
        <v>1.2233333333333334</v>
      </c>
      <c r="H291" s="10">
        <v>0.943</v>
      </c>
      <c r="I291" s="14">
        <f>J291*100/D291</f>
        <v>2.6194444444444445</v>
      </c>
      <c r="J291" s="12">
        <f>H291/0.9</f>
        <v>1.0477777777777777</v>
      </c>
    </row>
    <row r="292" spans="1:10" ht="3.75" customHeight="1">
      <c r="A292" s="20"/>
      <c r="B292" s="55"/>
      <c r="C292" s="37"/>
      <c r="D292" s="52"/>
      <c r="E292" s="10"/>
      <c r="F292" s="11"/>
      <c r="G292" s="67"/>
      <c r="H292" s="10"/>
      <c r="I292" s="22"/>
      <c r="J292" s="24"/>
    </row>
    <row r="293" spans="1:10" ht="18">
      <c r="A293" s="89" t="s">
        <v>134</v>
      </c>
      <c r="B293" s="95" t="s">
        <v>135</v>
      </c>
      <c r="C293" s="34" t="s">
        <v>144</v>
      </c>
      <c r="D293" s="51">
        <v>40</v>
      </c>
      <c r="E293" s="10">
        <v>1.363</v>
      </c>
      <c r="F293" s="11">
        <f>G293*100/D293</f>
        <v>3.7861111111111114</v>
      </c>
      <c r="G293" s="67">
        <f>E293/0.9</f>
        <v>1.5144444444444445</v>
      </c>
      <c r="H293" s="66">
        <v>1.214</v>
      </c>
      <c r="I293" s="14">
        <f>J293*100/D293</f>
        <v>3.3722222222222222</v>
      </c>
      <c r="J293" s="12">
        <f>H293/0.9</f>
        <v>1.3488888888888888</v>
      </c>
    </row>
    <row r="294" spans="1:10" ht="18">
      <c r="A294" s="90"/>
      <c r="B294" s="96"/>
      <c r="C294" s="34" t="s">
        <v>145</v>
      </c>
      <c r="D294" s="51">
        <v>40</v>
      </c>
      <c r="E294" s="10">
        <v>1.363</v>
      </c>
      <c r="F294" s="11">
        <f>G294*100/D294</f>
        <v>3.7861111111111114</v>
      </c>
      <c r="G294" s="67">
        <f>E294/0.9</f>
        <v>1.5144444444444445</v>
      </c>
      <c r="H294" s="10">
        <v>0.825</v>
      </c>
      <c r="I294" s="14">
        <f>J294*100/D294</f>
        <v>2.2916666666666665</v>
      </c>
      <c r="J294" s="12">
        <f>H294/0.9</f>
        <v>0.9166666666666666</v>
      </c>
    </row>
    <row r="295" spans="1:10" ht="18">
      <c r="A295" s="28"/>
      <c r="B295" s="56" t="s">
        <v>151</v>
      </c>
      <c r="C295" s="57"/>
      <c r="D295" s="58">
        <f>SUM(D217:D294)</f>
        <v>488.9</v>
      </c>
      <c r="E295" s="84">
        <f>E218+E220+E221+E223+E224+E226+E227+E229+E230+E232+E235+E238+E241+E242+E244+E247+E250+E254+E257+E259+E260+E262+E263+E265+E266+E268+E271+E272+E274+E278+E280+E285+E287+E288+E290+E291+E293+E294</f>
        <v>45.53</v>
      </c>
      <c r="F295" s="72">
        <f>G295*100/D295</f>
        <v>10.347492102452216</v>
      </c>
      <c r="G295" s="74">
        <f>E295/0.9</f>
        <v>50.58888888888889</v>
      </c>
      <c r="H295" s="58">
        <f>H218+H220+H221+H224+H226+H227+H229+H230+H232+H235+H238+H241+H242+H244+H247+H250+H254+H257+H259+H260+H262+H263+H265+H266+H268+H271+H272+H274+H278+H280+H285+H287+H288+H290+H291+H293+H294</f>
        <v>26.07</v>
      </c>
      <c r="I295" s="31">
        <f>J295*100/D295</f>
        <v>5.924865343969455</v>
      </c>
      <c r="J295" s="65">
        <f>H295/0.9</f>
        <v>28.966666666666665</v>
      </c>
    </row>
    <row r="296" spans="1:10" ht="18">
      <c r="A296" s="13"/>
      <c r="B296" s="13"/>
      <c r="C296" s="13"/>
      <c r="D296" s="13"/>
      <c r="E296" s="80"/>
      <c r="F296" s="11"/>
      <c r="G296" s="67"/>
      <c r="H296" s="80"/>
      <c r="I296" s="14"/>
      <c r="J296" s="12"/>
    </row>
    <row r="297" spans="1:10" ht="18">
      <c r="A297" s="97" t="s">
        <v>129</v>
      </c>
      <c r="B297" s="97"/>
      <c r="C297" s="97"/>
      <c r="D297" s="97"/>
      <c r="E297" s="97"/>
      <c r="F297" s="97"/>
      <c r="G297" s="97"/>
      <c r="H297" s="97"/>
      <c r="I297" s="97"/>
      <c r="J297" s="12"/>
    </row>
    <row r="298" spans="1:10" ht="18">
      <c r="A298" s="93" t="s">
        <v>0</v>
      </c>
      <c r="B298" s="107" t="s">
        <v>116</v>
      </c>
      <c r="C298" s="32" t="s">
        <v>144</v>
      </c>
      <c r="D298" s="47">
        <v>6.3</v>
      </c>
      <c r="E298" s="10" t="s">
        <v>146</v>
      </c>
      <c r="F298" s="66" t="s">
        <v>146</v>
      </c>
      <c r="G298" s="66" t="s">
        <v>146</v>
      </c>
      <c r="H298" s="66" t="s">
        <v>146</v>
      </c>
      <c r="I298" s="16" t="s">
        <v>146</v>
      </c>
      <c r="J298" s="16" t="s">
        <v>146</v>
      </c>
    </row>
    <row r="299" spans="1:10" ht="18">
      <c r="A299" s="94"/>
      <c r="B299" s="108"/>
      <c r="C299" s="34" t="s">
        <v>145</v>
      </c>
      <c r="D299" s="49">
        <v>6.3</v>
      </c>
      <c r="E299" s="10">
        <v>0.131</v>
      </c>
      <c r="F299" s="11">
        <f>G299*100/D299</f>
        <v>2.310405643738977</v>
      </c>
      <c r="G299" s="67">
        <f>E299/0.9</f>
        <v>0.14555555555555555</v>
      </c>
      <c r="H299" s="10">
        <v>0.049</v>
      </c>
      <c r="I299" s="11">
        <f>J299*100/D299</f>
        <v>0.8641975308641976</v>
      </c>
      <c r="J299" s="12">
        <f>H299/0.9</f>
        <v>0.05444444444444445</v>
      </c>
    </row>
    <row r="300" spans="1:10" ht="3.75" customHeight="1">
      <c r="A300" s="20"/>
      <c r="B300" s="20"/>
      <c r="C300" s="37"/>
      <c r="D300" s="53"/>
      <c r="E300" s="10" t="s">
        <v>146</v>
      </c>
      <c r="F300" s="66" t="s">
        <v>146</v>
      </c>
      <c r="G300" s="66" t="s">
        <v>146</v>
      </c>
      <c r="H300" s="66" t="s">
        <v>146</v>
      </c>
      <c r="I300" s="16" t="s">
        <v>146</v>
      </c>
      <c r="J300" s="16" t="s">
        <v>146</v>
      </c>
    </row>
    <row r="301" spans="1:10" ht="18">
      <c r="A301" s="93" t="s">
        <v>2</v>
      </c>
      <c r="B301" s="95" t="s">
        <v>117</v>
      </c>
      <c r="C301" s="34" t="s">
        <v>144</v>
      </c>
      <c r="D301" s="51">
        <v>10</v>
      </c>
      <c r="E301" s="10">
        <v>0.588</v>
      </c>
      <c r="F301" s="11">
        <f>G301*100/D301</f>
        <v>6.533333333333333</v>
      </c>
      <c r="G301" s="67">
        <f>E301/0.9</f>
        <v>0.6533333333333333</v>
      </c>
      <c r="H301" s="10">
        <v>0.228</v>
      </c>
      <c r="I301" s="11">
        <f>J301*100/D301</f>
        <v>2.5333333333333337</v>
      </c>
      <c r="J301" s="12">
        <f>H301/0.9</f>
        <v>0.25333333333333335</v>
      </c>
    </row>
    <row r="302" spans="1:10" ht="18">
      <c r="A302" s="94"/>
      <c r="B302" s="96"/>
      <c r="C302" s="34" t="s">
        <v>145</v>
      </c>
      <c r="D302" s="51">
        <v>10</v>
      </c>
      <c r="E302" s="10">
        <v>0.226</v>
      </c>
      <c r="F302" s="11">
        <f>G302*100/D302</f>
        <v>2.511111111111111</v>
      </c>
      <c r="G302" s="67">
        <f>E302/0.9</f>
        <v>0.2511111111111111</v>
      </c>
      <c r="H302" s="10">
        <v>0.111</v>
      </c>
      <c r="I302" s="11">
        <f>J302*100/D302</f>
        <v>1.2333333333333334</v>
      </c>
      <c r="J302" s="12">
        <f>H302/0.9</f>
        <v>0.12333333333333334</v>
      </c>
    </row>
    <row r="303" spans="1:10" ht="3.75" customHeight="1">
      <c r="A303" s="20"/>
      <c r="B303" s="26"/>
      <c r="C303" s="37"/>
      <c r="D303" s="52"/>
      <c r="E303" s="10"/>
      <c r="F303" s="11"/>
      <c r="G303" s="67"/>
      <c r="H303" s="10"/>
      <c r="I303" s="22"/>
      <c r="J303" s="24"/>
    </row>
    <row r="304" spans="1:10" ht="18">
      <c r="A304" s="93" t="s">
        <v>4</v>
      </c>
      <c r="B304" s="95" t="s">
        <v>118</v>
      </c>
      <c r="C304" s="34" t="s">
        <v>144</v>
      </c>
      <c r="D304" s="51">
        <v>6.3</v>
      </c>
      <c r="E304" s="10" t="s">
        <v>146</v>
      </c>
      <c r="F304" s="66" t="s">
        <v>146</v>
      </c>
      <c r="G304" s="66" t="s">
        <v>146</v>
      </c>
      <c r="H304" s="66" t="s">
        <v>146</v>
      </c>
      <c r="I304" s="16" t="s">
        <v>146</v>
      </c>
      <c r="J304" s="16" t="s">
        <v>146</v>
      </c>
    </row>
    <row r="305" spans="1:10" ht="17.25" customHeight="1">
      <c r="A305" s="94"/>
      <c r="B305" s="96"/>
      <c r="C305" s="34" t="s">
        <v>145</v>
      </c>
      <c r="D305" s="51">
        <v>6.3</v>
      </c>
      <c r="E305" s="10">
        <v>0.285</v>
      </c>
      <c r="F305" s="11">
        <f>G305*100/D305</f>
        <v>5.026455026455026</v>
      </c>
      <c r="G305" s="67">
        <f>E305/0.9</f>
        <v>0.31666666666666665</v>
      </c>
      <c r="H305" s="10">
        <v>0.131</v>
      </c>
      <c r="I305" s="11">
        <f>J305*100/D305</f>
        <v>2.310405643738977</v>
      </c>
      <c r="J305" s="12">
        <f>H305/0.9</f>
        <v>0.14555555555555555</v>
      </c>
    </row>
    <row r="306" spans="1:10" ht="3.75" customHeight="1">
      <c r="A306" s="20"/>
      <c r="B306" s="26"/>
      <c r="C306" s="37"/>
      <c r="D306" s="52"/>
      <c r="E306" s="10"/>
      <c r="F306" s="11"/>
      <c r="G306" s="67"/>
      <c r="H306" s="10"/>
      <c r="I306" s="22"/>
      <c r="J306" s="24"/>
    </row>
    <row r="307" spans="1:10" ht="17.25" customHeight="1">
      <c r="A307" s="89" t="s">
        <v>6</v>
      </c>
      <c r="B307" s="91" t="s">
        <v>119</v>
      </c>
      <c r="C307" s="34" t="s">
        <v>144</v>
      </c>
      <c r="D307" s="51">
        <v>1.6</v>
      </c>
      <c r="E307" s="10" t="s">
        <v>146</v>
      </c>
      <c r="F307" s="10" t="s">
        <v>146</v>
      </c>
      <c r="G307" s="10" t="s">
        <v>146</v>
      </c>
      <c r="H307" s="10" t="s">
        <v>146</v>
      </c>
      <c r="I307" s="10" t="s">
        <v>146</v>
      </c>
      <c r="J307" s="10" t="s">
        <v>146</v>
      </c>
    </row>
    <row r="308" spans="1:10" ht="18">
      <c r="A308" s="90"/>
      <c r="B308" s="92"/>
      <c r="C308" s="32" t="s">
        <v>145</v>
      </c>
      <c r="D308" s="50">
        <v>1.8</v>
      </c>
      <c r="E308" s="10">
        <v>0.14</v>
      </c>
      <c r="F308" s="11">
        <f>G308*100/D308</f>
        <v>8.641975308641975</v>
      </c>
      <c r="G308" s="67">
        <f>E308/0.9</f>
        <v>0.15555555555555556</v>
      </c>
      <c r="H308" s="10">
        <v>0.032</v>
      </c>
      <c r="I308" s="11">
        <f>J308*100/D308</f>
        <v>1.9753086419753085</v>
      </c>
      <c r="J308" s="67">
        <f>H308/0.9</f>
        <v>0.035555555555555556</v>
      </c>
    </row>
    <row r="309" spans="1:10" ht="3.75" customHeight="1">
      <c r="A309" s="20"/>
      <c r="B309" s="26"/>
      <c r="C309" s="37"/>
      <c r="D309" s="52"/>
      <c r="E309" s="10">
        <v>1.14</v>
      </c>
      <c r="F309" s="11" t="e">
        <f>G309*100/D309</f>
        <v>#DIV/0!</v>
      </c>
      <c r="G309" s="67">
        <f>E309/0.9</f>
        <v>1.2666666666666666</v>
      </c>
      <c r="H309" s="10">
        <v>1.015</v>
      </c>
      <c r="I309" s="11" t="e">
        <f>J309*100/D309</f>
        <v>#DIV/0!</v>
      </c>
      <c r="J309" s="67">
        <f>H309/0.9</f>
        <v>1.1277777777777775</v>
      </c>
    </row>
    <row r="310" spans="1:10" ht="18">
      <c r="A310" s="89" t="s">
        <v>8</v>
      </c>
      <c r="B310" s="91" t="s">
        <v>120</v>
      </c>
      <c r="C310" s="32" t="s">
        <v>144</v>
      </c>
      <c r="D310" s="50">
        <v>1</v>
      </c>
      <c r="E310" s="10" t="s">
        <v>146</v>
      </c>
      <c r="F310" s="66" t="s">
        <v>146</v>
      </c>
      <c r="G310" s="66" t="s">
        <v>146</v>
      </c>
      <c r="H310" s="66" t="s">
        <v>146</v>
      </c>
      <c r="I310" s="16" t="s">
        <v>146</v>
      </c>
      <c r="J310" s="16" t="s">
        <v>146</v>
      </c>
    </row>
    <row r="311" spans="1:10" ht="18">
      <c r="A311" s="90"/>
      <c r="B311" s="92"/>
      <c r="C311" s="32" t="s">
        <v>145</v>
      </c>
      <c r="D311" s="50">
        <v>2.5</v>
      </c>
      <c r="E311" s="10">
        <v>0.254</v>
      </c>
      <c r="F311" s="11">
        <f>G311*100/D311</f>
        <v>11.288888888888888</v>
      </c>
      <c r="G311" s="67">
        <f>E311/0.9</f>
        <v>0.2822222222222222</v>
      </c>
      <c r="H311" s="10">
        <v>0.049</v>
      </c>
      <c r="I311" s="11">
        <f>J311*100/D311</f>
        <v>2.177777777777778</v>
      </c>
      <c r="J311" s="67">
        <f>H311/0.9</f>
        <v>0.05444444444444445</v>
      </c>
    </row>
    <row r="312" spans="1:10" ht="3.75" customHeight="1">
      <c r="A312" s="20"/>
      <c r="B312" s="26"/>
      <c r="C312" s="37"/>
      <c r="D312" s="52"/>
      <c r="E312" s="10"/>
      <c r="F312" s="66"/>
      <c r="G312" s="66"/>
      <c r="H312" s="66"/>
      <c r="I312" s="27"/>
      <c r="J312" s="27"/>
    </row>
    <row r="313" spans="1:10" ht="18">
      <c r="A313" s="89" t="s">
        <v>10</v>
      </c>
      <c r="B313" s="91" t="s">
        <v>121</v>
      </c>
      <c r="C313" s="32" t="s">
        <v>144</v>
      </c>
      <c r="D313" s="50">
        <v>1.6</v>
      </c>
      <c r="E313" s="10" t="s">
        <v>146</v>
      </c>
      <c r="F313" s="66" t="s">
        <v>146</v>
      </c>
      <c r="G313" s="66" t="s">
        <v>146</v>
      </c>
      <c r="H313" s="66" t="s">
        <v>146</v>
      </c>
      <c r="I313" s="16" t="s">
        <v>146</v>
      </c>
      <c r="J313" s="16" t="s">
        <v>146</v>
      </c>
    </row>
    <row r="314" spans="1:10" ht="18">
      <c r="A314" s="90"/>
      <c r="B314" s="92"/>
      <c r="C314" s="32" t="s">
        <v>145</v>
      </c>
      <c r="D314" s="50">
        <v>1</v>
      </c>
      <c r="E314" s="10">
        <v>0.186</v>
      </c>
      <c r="F314" s="11">
        <f>G314*100/D314</f>
        <v>20.666666666666668</v>
      </c>
      <c r="G314" s="67">
        <f>E314/0.9</f>
        <v>0.20666666666666667</v>
      </c>
      <c r="H314" s="10">
        <v>0.031</v>
      </c>
      <c r="I314" s="14">
        <f>D314*100/1</f>
        <v>100</v>
      </c>
      <c r="J314" s="12">
        <f>H314/0.9</f>
        <v>0.034444444444444444</v>
      </c>
    </row>
    <row r="315" spans="1:10" ht="3.75" customHeight="1">
      <c r="A315" s="20"/>
      <c r="B315" s="26"/>
      <c r="C315" s="37"/>
      <c r="D315" s="52"/>
      <c r="E315" s="10"/>
      <c r="F315" s="11"/>
      <c r="G315" s="67"/>
      <c r="H315" s="10"/>
      <c r="I315" s="22"/>
      <c r="J315" s="24"/>
    </row>
    <row r="316" spans="1:10" ht="18">
      <c r="A316" s="89" t="s">
        <v>12</v>
      </c>
      <c r="B316" s="91" t="s">
        <v>122</v>
      </c>
      <c r="C316" s="32" t="s">
        <v>144</v>
      </c>
      <c r="D316" s="50">
        <v>1</v>
      </c>
      <c r="E316" s="10" t="s">
        <v>146</v>
      </c>
      <c r="F316" s="66" t="s">
        <v>146</v>
      </c>
      <c r="G316" s="66" t="s">
        <v>146</v>
      </c>
      <c r="H316" s="66" t="s">
        <v>146</v>
      </c>
      <c r="I316" s="16" t="s">
        <v>146</v>
      </c>
      <c r="J316" s="16" t="s">
        <v>146</v>
      </c>
    </row>
    <row r="317" spans="1:10" ht="18">
      <c r="A317" s="90"/>
      <c r="B317" s="92"/>
      <c r="C317" s="32" t="s">
        <v>145</v>
      </c>
      <c r="D317" s="50">
        <v>1</v>
      </c>
      <c r="E317" s="10">
        <v>0.015</v>
      </c>
      <c r="F317" s="11">
        <f>G317*100/D317</f>
        <v>1.6666666666666667</v>
      </c>
      <c r="G317" s="67">
        <f>E317/0.9</f>
        <v>0.016666666666666666</v>
      </c>
      <c r="H317" s="11">
        <v>0</v>
      </c>
      <c r="I317" s="14">
        <f>H317*100/1.6</f>
        <v>0</v>
      </c>
      <c r="J317" s="12">
        <f>H317/0.9</f>
        <v>0</v>
      </c>
    </row>
    <row r="318" spans="1:10" ht="3.75" customHeight="1">
      <c r="A318" s="20"/>
      <c r="B318" s="26"/>
      <c r="C318" s="37"/>
      <c r="D318" s="52"/>
      <c r="E318" s="10"/>
      <c r="F318" s="11"/>
      <c r="G318" s="67"/>
      <c r="H318" s="11"/>
      <c r="I318" s="22"/>
      <c r="J318" s="24"/>
    </row>
    <row r="319" spans="1:10" ht="18">
      <c r="A319" s="89" t="s">
        <v>14</v>
      </c>
      <c r="B319" s="91" t="s">
        <v>123</v>
      </c>
      <c r="C319" s="32" t="s">
        <v>144</v>
      </c>
      <c r="D319" s="50">
        <v>1.6</v>
      </c>
      <c r="E319" s="109" t="s">
        <v>153</v>
      </c>
      <c r="F319" s="110"/>
      <c r="G319" s="110"/>
      <c r="H319" s="110"/>
      <c r="I319" s="110"/>
      <c r="J319" s="111"/>
    </row>
    <row r="320" spans="1:10" ht="18">
      <c r="A320" s="90"/>
      <c r="B320" s="92"/>
      <c r="C320" s="32" t="s">
        <v>145</v>
      </c>
      <c r="D320" s="50"/>
      <c r="E320" s="112"/>
      <c r="F320" s="113"/>
      <c r="G320" s="113"/>
      <c r="H320" s="113"/>
      <c r="I320" s="113"/>
      <c r="J320" s="114"/>
    </row>
    <row r="321" spans="1:10" ht="3.75" customHeight="1">
      <c r="A321" s="20"/>
      <c r="B321" s="26"/>
      <c r="C321" s="37"/>
      <c r="D321" s="52"/>
      <c r="E321" s="85"/>
      <c r="F321" s="76"/>
      <c r="G321" s="76"/>
      <c r="H321" s="76"/>
      <c r="I321" s="59"/>
      <c r="J321" s="60"/>
    </row>
    <row r="322" spans="1:10" ht="18">
      <c r="A322" s="89" t="s">
        <v>16</v>
      </c>
      <c r="B322" s="91" t="s">
        <v>124</v>
      </c>
      <c r="C322" s="32" t="s">
        <v>144</v>
      </c>
      <c r="D322" s="50">
        <v>1</v>
      </c>
      <c r="E322" s="10">
        <v>0.311</v>
      </c>
      <c r="F322" s="11">
        <f>G322*100/D322</f>
        <v>34.55555555555556</v>
      </c>
      <c r="G322" s="67">
        <f>E322/0.9</f>
        <v>0.34555555555555556</v>
      </c>
      <c r="H322" s="10">
        <v>0.113</v>
      </c>
      <c r="I322" s="14">
        <f>J322*100/D322</f>
        <v>12.555555555555555</v>
      </c>
      <c r="J322" s="12">
        <f>H322/0.9</f>
        <v>0.12555555555555556</v>
      </c>
    </row>
    <row r="323" spans="1:10" ht="18">
      <c r="A323" s="90"/>
      <c r="B323" s="92"/>
      <c r="C323" s="32" t="s">
        <v>145</v>
      </c>
      <c r="D323" s="50">
        <v>1</v>
      </c>
      <c r="E323" s="10" t="s">
        <v>146</v>
      </c>
      <c r="F323" s="66" t="s">
        <v>146</v>
      </c>
      <c r="G323" s="66" t="s">
        <v>146</v>
      </c>
      <c r="H323" s="66" t="s">
        <v>146</v>
      </c>
      <c r="I323" s="16" t="s">
        <v>146</v>
      </c>
      <c r="J323" s="16" t="s">
        <v>146</v>
      </c>
    </row>
    <row r="324" spans="1:10" ht="18">
      <c r="A324" s="43"/>
      <c r="B324" s="44" t="s">
        <v>151</v>
      </c>
      <c r="C324" s="45"/>
      <c r="D324" s="46">
        <f>SUM(D298:D323)</f>
        <v>60.3</v>
      </c>
      <c r="E324" s="80">
        <f>E299+E301+E302+E305+E308+E311+E314+E317+E322</f>
        <v>2.136</v>
      </c>
      <c r="F324" s="72">
        <f>G324*100/D324</f>
        <v>3.935876174682145</v>
      </c>
      <c r="G324" s="74">
        <f>E324/0.9</f>
        <v>2.3733333333333335</v>
      </c>
      <c r="H324" s="72">
        <f>H299+H301+H302+H305+H308+H311+H314+H317+H322</f>
        <v>0.7440000000000001</v>
      </c>
      <c r="I324" s="31">
        <f>J324*100/D324</f>
        <v>1.3709231619679383</v>
      </c>
      <c r="J324" s="65">
        <f>H324/0.9</f>
        <v>0.8266666666666668</v>
      </c>
    </row>
    <row r="325" spans="1:10" ht="18">
      <c r="A325" s="28"/>
      <c r="B325" s="44" t="s">
        <v>154</v>
      </c>
      <c r="C325" s="45"/>
      <c r="D325" s="46">
        <f>D324+D295+D214+D186+D130+D57</f>
        <v>1067.6</v>
      </c>
      <c r="E325" s="80">
        <f>E324+E295+E214+E186+E130+E57</f>
        <v>75.215</v>
      </c>
      <c r="F325" s="72">
        <f>G325*100/D325</f>
        <v>7.828046292827111</v>
      </c>
      <c r="G325" s="74">
        <f>E325/0.9</f>
        <v>83.57222222222222</v>
      </c>
      <c r="H325" s="72">
        <f>H324+H295+H214+H186+H130+H57</f>
        <v>45.21000000000001</v>
      </c>
      <c r="I325" s="31">
        <f>J325*100/D325</f>
        <v>4.70525789933808</v>
      </c>
      <c r="J325" s="65">
        <f>H325/0.9</f>
        <v>50.23333333333334</v>
      </c>
    </row>
    <row r="326" spans="1:10" ht="18">
      <c r="A326" s="28"/>
      <c r="B326" s="29"/>
      <c r="C326" s="32"/>
      <c r="D326" s="50"/>
      <c r="E326" s="10"/>
      <c r="F326" s="66"/>
      <c r="G326" s="66"/>
      <c r="H326" s="66"/>
      <c r="I326" s="16"/>
      <c r="J326" s="16"/>
    </row>
    <row r="327" spans="1:10" ht="18">
      <c r="A327" s="13"/>
      <c r="B327" s="13"/>
      <c r="C327" s="13"/>
      <c r="D327" s="13"/>
      <c r="E327" s="80"/>
      <c r="F327" s="11"/>
      <c r="G327" s="67"/>
      <c r="H327" s="80"/>
      <c r="I327" s="14"/>
      <c r="J327" s="12"/>
    </row>
    <row r="328" spans="1:10" ht="18">
      <c r="A328" s="61"/>
      <c r="B328" s="61"/>
      <c r="C328" s="61"/>
      <c r="D328" s="61"/>
      <c r="E328" s="81"/>
      <c r="F328" s="77"/>
      <c r="G328" s="78"/>
      <c r="H328" s="81"/>
      <c r="I328" s="62"/>
      <c r="J328" s="63"/>
    </row>
    <row r="329" spans="1:10" ht="18">
      <c r="A329" s="61"/>
      <c r="B329" s="61"/>
      <c r="C329" s="61"/>
      <c r="D329" s="61"/>
      <c r="E329" s="81"/>
      <c r="F329" s="77"/>
      <c r="G329" s="78"/>
      <c r="H329" s="81"/>
      <c r="I329" s="62"/>
      <c r="J329" s="63"/>
    </row>
    <row r="330" spans="1:10" ht="18">
      <c r="A330" s="61"/>
      <c r="B330" s="61"/>
      <c r="C330" s="61"/>
      <c r="D330" s="61"/>
      <c r="E330" s="81"/>
      <c r="F330" s="77"/>
      <c r="G330" s="78"/>
      <c r="H330" s="81"/>
      <c r="I330" s="62"/>
      <c r="J330" s="63"/>
    </row>
    <row r="331" spans="1:10" ht="18">
      <c r="A331" s="61"/>
      <c r="B331" s="61"/>
      <c r="C331" s="61"/>
      <c r="D331" s="61"/>
      <c r="E331" s="81"/>
      <c r="F331" s="77"/>
      <c r="G331" s="78"/>
      <c r="H331" s="81"/>
      <c r="I331" s="62"/>
      <c r="J331" s="63"/>
    </row>
    <row r="332" spans="1:10" ht="18">
      <c r="A332" s="61"/>
      <c r="B332" s="61"/>
      <c r="C332" s="61"/>
      <c r="D332" s="61"/>
      <c r="E332" s="81"/>
      <c r="F332" s="77"/>
      <c r="G332" s="78"/>
      <c r="H332" s="81"/>
      <c r="I332" s="62"/>
      <c r="J332" s="63"/>
    </row>
    <row r="333" spans="1:10" ht="18">
      <c r="A333" s="61"/>
      <c r="B333" s="61"/>
      <c r="C333" s="61"/>
      <c r="D333" s="61"/>
      <c r="E333" s="81"/>
      <c r="F333" s="77"/>
      <c r="G333" s="78"/>
      <c r="H333" s="81"/>
      <c r="I333" s="62"/>
      <c r="J333" s="63"/>
    </row>
    <row r="335" spans="1:9" ht="18">
      <c r="A335" s="88"/>
      <c r="B335" s="88"/>
      <c r="C335" s="88"/>
      <c r="D335" s="88"/>
      <c r="E335" s="88"/>
      <c r="F335" s="88"/>
      <c r="G335" s="88"/>
      <c r="H335" s="88"/>
      <c r="I335" s="88"/>
    </row>
  </sheetData>
  <sheetProtection/>
  <mergeCells count="211">
    <mergeCell ref="E319:J320"/>
    <mergeCell ref="A322:A323"/>
    <mergeCell ref="B322:B323"/>
    <mergeCell ref="A316:A317"/>
    <mergeCell ref="B316:B317"/>
    <mergeCell ref="A319:A320"/>
    <mergeCell ref="B319:B320"/>
    <mergeCell ref="A310:A311"/>
    <mergeCell ref="B310:B311"/>
    <mergeCell ref="A313:A314"/>
    <mergeCell ref="B313:B314"/>
    <mergeCell ref="A304:A305"/>
    <mergeCell ref="B304:B305"/>
    <mergeCell ref="A307:A308"/>
    <mergeCell ref="B307:B308"/>
    <mergeCell ref="A298:A299"/>
    <mergeCell ref="B298:B299"/>
    <mergeCell ref="A301:A302"/>
    <mergeCell ref="B301:B302"/>
    <mergeCell ref="A290:A291"/>
    <mergeCell ref="B290:B291"/>
    <mergeCell ref="A293:A294"/>
    <mergeCell ref="B293:B294"/>
    <mergeCell ref="A284:A285"/>
    <mergeCell ref="B284:B285"/>
    <mergeCell ref="A287:A288"/>
    <mergeCell ref="B287:B288"/>
    <mergeCell ref="A277:A278"/>
    <mergeCell ref="B277:B278"/>
    <mergeCell ref="A280:A282"/>
    <mergeCell ref="B280:B282"/>
    <mergeCell ref="A271:A272"/>
    <mergeCell ref="B271:B272"/>
    <mergeCell ref="A274:A275"/>
    <mergeCell ref="B274:B275"/>
    <mergeCell ref="A265:A266"/>
    <mergeCell ref="B265:B266"/>
    <mergeCell ref="A268:A269"/>
    <mergeCell ref="B268:B269"/>
    <mergeCell ref="A259:A260"/>
    <mergeCell ref="B259:B260"/>
    <mergeCell ref="A262:A263"/>
    <mergeCell ref="B262:B263"/>
    <mergeCell ref="A253:A254"/>
    <mergeCell ref="B253:B254"/>
    <mergeCell ref="A256:A257"/>
    <mergeCell ref="B256:B257"/>
    <mergeCell ref="A247:A248"/>
    <mergeCell ref="B247:B248"/>
    <mergeCell ref="A250:A251"/>
    <mergeCell ref="B250:B251"/>
    <mergeCell ref="A241:A242"/>
    <mergeCell ref="B241:B242"/>
    <mergeCell ref="A244:A245"/>
    <mergeCell ref="B244:B245"/>
    <mergeCell ref="A235:A236"/>
    <mergeCell ref="B235:B236"/>
    <mergeCell ref="A238:A239"/>
    <mergeCell ref="B238:B239"/>
    <mergeCell ref="A229:A230"/>
    <mergeCell ref="B229:B230"/>
    <mergeCell ref="A232:A233"/>
    <mergeCell ref="B232:B233"/>
    <mergeCell ref="A223:A224"/>
    <mergeCell ref="B223:B224"/>
    <mergeCell ref="A226:A227"/>
    <mergeCell ref="B226:B227"/>
    <mergeCell ref="A217:A218"/>
    <mergeCell ref="B217:B218"/>
    <mergeCell ref="A220:A221"/>
    <mergeCell ref="B220:B221"/>
    <mergeCell ref="A209:A210"/>
    <mergeCell ref="B209:B210"/>
    <mergeCell ref="A212:A213"/>
    <mergeCell ref="B212:B213"/>
    <mergeCell ref="A200:A201"/>
    <mergeCell ref="B200:B201"/>
    <mergeCell ref="A203:A204"/>
    <mergeCell ref="B203:B204"/>
    <mergeCell ref="A35:A36"/>
    <mergeCell ref="B35:B36"/>
    <mergeCell ref="A189:A190"/>
    <mergeCell ref="B189:B190"/>
    <mergeCell ref="A59:I59"/>
    <mergeCell ref="A38:A39"/>
    <mergeCell ref="B38:B39"/>
    <mergeCell ref="A41:A42"/>
    <mergeCell ref="B41:B42"/>
    <mergeCell ref="A44:A45"/>
    <mergeCell ref="A29:A30"/>
    <mergeCell ref="B29:B30"/>
    <mergeCell ref="A32:A33"/>
    <mergeCell ref="B32:B33"/>
    <mergeCell ref="A23:A24"/>
    <mergeCell ref="B23:B24"/>
    <mergeCell ref="A26:A27"/>
    <mergeCell ref="B26:B27"/>
    <mergeCell ref="B14:B15"/>
    <mergeCell ref="A17:A18"/>
    <mergeCell ref="B17:B18"/>
    <mergeCell ref="A20:A21"/>
    <mergeCell ref="B20:B21"/>
    <mergeCell ref="A14:A15"/>
    <mergeCell ref="A4:I4"/>
    <mergeCell ref="A1:J1"/>
    <mergeCell ref="B5:B6"/>
    <mergeCell ref="A5:A6"/>
    <mergeCell ref="A8:A9"/>
    <mergeCell ref="B8:B9"/>
    <mergeCell ref="A11:A12"/>
    <mergeCell ref="B11:B12"/>
    <mergeCell ref="A335:I335"/>
    <mergeCell ref="A216:I216"/>
    <mergeCell ref="A297:I297"/>
    <mergeCell ref="A188:I188"/>
    <mergeCell ref="A194:A195"/>
    <mergeCell ref="B194:B195"/>
    <mergeCell ref="A197:A198"/>
    <mergeCell ref="B197:B198"/>
    <mergeCell ref="A206:A207"/>
    <mergeCell ref="B206:B207"/>
    <mergeCell ref="B44:B45"/>
    <mergeCell ref="A47:A48"/>
    <mergeCell ref="B47:B48"/>
    <mergeCell ref="A50:A51"/>
    <mergeCell ref="B50:B51"/>
    <mergeCell ref="A53:A54"/>
    <mergeCell ref="B53:B54"/>
    <mergeCell ref="A60:A61"/>
    <mergeCell ref="B60:B61"/>
    <mergeCell ref="A63:A64"/>
    <mergeCell ref="B63:B64"/>
    <mergeCell ref="A66:A67"/>
    <mergeCell ref="B66:B67"/>
    <mergeCell ref="A69:A70"/>
    <mergeCell ref="B69:B70"/>
    <mergeCell ref="A72:A73"/>
    <mergeCell ref="B72:B73"/>
    <mergeCell ref="A83:A84"/>
    <mergeCell ref="B83:B84"/>
    <mergeCell ref="A75:A77"/>
    <mergeCell ref="B75:B77"/>
    <mergeCell ref="A79:A81"/>
    <mergeCell ref="B79:B81"/>
    <mergeCell ref="A86:A87"/>
    <mergeCell ref="B86:B87"/>
    <mergeCell ref="A89:A90"/>
    <mergeCell ref="B89:B90"/>
    <mergeCell ref="A92:A93"/>
    <mergeCell ref="B92:B93"/>
    <mergeCell ref="A95:A96"/>
    <mergeCell ref="B95:B96"/>
    <mergeCell ref="A98:A99"/>
    <mergeCell ref="B98:B99"/>
    <mergeCell ref="A101:A102"/>
    <mergeCell ref="B101:B102"/>
    <mergeCell ref="A104:A105"/>
    <mergeCell ref="B104:B105"/>
    <mergeCell ref="A107:A108"/>
    <mergeCell ref="B107:B108"/>
    <mergeCell ref="A110:A111"/>
    <mergeCell ref="B110:B111"/>
    <mergeCell ref="A113:A114"/>
    <mergeCell ref="B113:B114"/>
    <mergeCell ref="A116:A117"/>
    <mergeCell ref="B116:B117"/>
    <mergeCell ref="A119:A120"/>
    <mergeCell ref="B119:B120"/>
    <mergeCell ref="A122:A123"/>
    <mergeCell ref="B122:B123"/>
    <mergeCell ref="A125:A126"/>
    <mergeCell ref="B125:B126"/>
    <mergeCell ref="A128:A129"/>
    <mergeCell ref="B128:B129"/>
    <mergeCell ref="A133:A134"/>
    <mergeCell ref="B133:B134"/>
    <mergeCell ref="A132:I132"/>
    <mergeCell ref="A136:A137"/>
    <mergeCell ref="B136:B137"/>
    <mergeCell ref="A139:A140"/>
    <mergeCell ref="B139:B140"/>
    <mergeCell ref="A142:A143"/>
    <mergeCell ref="B142:B143"/>
    <mergeCell ref="A145:A146"/>
    <mergeCell ref="B145:B146"/>
    <mergeCell ref="A148:A149"/>
    <mergeCell ref="B148:B149"/>
    <mergeCell ref="A151:A152"/>
    <mergeCell ref="B151:B152"/>
    <mergeCell ref="A154:A155"/>
    <mergeCell ref="B154:B155"/>
    <mergeCell ref="A157:A158"/>
    <mergeCell ref="B157:B158"/>
    <mergeCell ref="A160:A161"/>
    <mergeCell ref="B160:B161"/>
    <mergeCell ref="A163:A164"/>
    <mergeCell ref="B163:B164"/>
    <mergeCell ref="A166:A167"/>
    <mergeCell ref="B166:B167"/>
    <mergeCell ref="A169:A170"/>
    <mergeCell ref="B169:B170"/>
    <mergeCell ref="A172:A173"/>
    <mergeCell ref="B172:B173"/>
    <mergeCell ref="A175:A176"/>
    <mergeCell ref="B175:B176"/>
    <mergeCell ref="A184:A185"/>
    <mergeCell ref="B184:B185"/>
    <mergeCell ref="A178:A179"/>
    <mergeCell ref="B178:B179"/>
    <mergeCell ref="A181:A182"/>
    <mergeCell ref="B181:B182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72" r:id="rId1"/>
  <rowBreaks count="6" manualBreakCount="6">
    <brk id="45" max="9" man="1"/>
    <brk id="94" max="9" man="1"/>
    <brk id="146" max="9" man="1"/>
    <brk id="198" max="9" man="1"/>
    <brk id="248" max="9" man="1"/>
    <brk id="29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инженер ЦДС</cp:lastModifiedBy>
  <cp:lastPrinted>2017-06-28T09:36:51Z</cp:lastPrinted>
  <dcterms:created xsi:type="dcterms:W3CDTF">2006-06-29T10:34:16Z</dcterms:created>
  <dcterms:modified xsi:type="dcterms:W3CDTF">2018-10-16T04:41:35Z</dcterms:modified>
  <cp:category/>
  <cp:version/>
  <cp:contentType/>
  <cp:contentStatus/>
</cp:coreProperties>
</file>