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<sst xmlns="http://schemas.openxmlformats.org/spreadsheetml/2006/main" count="205" uniqueCount="119">
  <si>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</si>
  <si>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</si>
  <si>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</si>
  <si>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</si>
  <si>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</si>
  <si>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</si>
  <si>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</si>
  <si>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</si>
  <si>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</si>
  <si>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</si>
  <si>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</si>
  <si>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</si>
  <si>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</si>
  <si>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</si>
  <si>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</si>
  <si>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</si>
  <si>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</si>
  <si>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</si>
  <si>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</si>
  <si>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</si>
  <si>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</si>
  <si>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</si>
  <si>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</si>
  <si>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</si>
  <si>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</si>
  <si>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</si>
  <si>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</si>
  <si>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</si>
  <si>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</si>
  <si>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</si>
  <si>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</si>
  <si>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</si>
  <si>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</si>
  <si>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</si>
  <si>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</si>
  <si>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</si>
  <si>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</si>
  <si>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</si>
  <si>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</si>
  <si>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</si>
  <si>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</si>
  <si>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</si>
  <si>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</si>
  <si>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</si>
  <si>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</si>
  <si>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</si>
  <si>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</si>
  <si>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</si>
  <si>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</si>
  <si>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</si>
  <si>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</si>
  <si>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</si>
  <si>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</si>
  <si>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</si>
  <si>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</si>
  <si>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</si>
  <si>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</si>
  <si>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</si>
  <si>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</si>
  <si>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</si>
  <si>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</si>
  <si>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</si>
  <si>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</si>
  <si>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</si>
  <si>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</si>
  <si>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</si>
  <si>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</si>
  <si>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</si>
  <si>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</si>
  <si>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</si>
  <si>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</si>
  <si>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</si>
  <si>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</si>
  <si>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</si>
  <si>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</si>
  <si>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</si>
  <si>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</si>
  <si>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</si>
  <si>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</si>
  <si>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</si>
  <si>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</si>
  <si>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</si>
  <si>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</si>
  <si>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</si>
  <si>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</si>
  <si>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</si>
  <si>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</si>
  <si>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</si>
  <si>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</si>
  <si>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</si>
  <si>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</si>
  <si>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</si>
  <si>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</si>
  <si>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</si>
  <si>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</si>
  <si>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</si>
  <si>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</si>
  <si>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</si>
  <si>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</si>
  <si>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</si>
  <si>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</si>
  <si>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</si>
  <si>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</si>
  <si>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 xml:space="preserve">Загрузка силовых трансформаторов                                                                                              
на ПС Степногорских МЭС на 21 апреля 2021 г.  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</si>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</sst>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3" fontId="4" fillId="32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1">
      <selection activeCell="O69" sqref="O69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6" t="s">
        <v>16</v>
      </c>
      <c r="B3" s="85" t="s">
        <v>79</v>
      </c>
      <c r="C3" s="81" t="s">
        <v>88</v>
      </c>
      <c r="D3" s="82"/>
      <c r="E3" s="82"/>
      <c r="F3" s="82"/>
      <c r="G3" s="82"/>
      <c r="H3" s="82"/>
      <c r="I3" s="82"/>
      <c r="J3" s="83"/>
    </row>
    <row r="4" spans="1:10" s="4" customFormat="1" ht="69.75" customHeight="1">
      <c r="A4" s="87"/>
      <c r="B4" s="85"/>
      <c r="C4" s="85" t="s">
        <v>96</v>
      </c>
      <c r="D4" s="62" t="s">
        <v>80</v>
      </c>
      <c r="E4" s="62" t="s">
        <v>81</v>
      </c>
      <c r="F4" s="62"/>
      <c r="G4" s="62" t="s">
        <v>84</v>
      </c>
      <c r="H4" s="62" t="s">
        <v>85</v>
      </c>
      <c r="I4" s="62" t="s">
        <v>86</v>
      </c>
      <c r="J4" s="62" t="s">
        <v>87</v>
      </c>
    </row>
    <row r="5" spans="1:10" s="4" customFormat="1" ht="16.5" customHeight="1">
      <c r="A5" s="88"/>
      <c r="B5" s="85"/>
      <c r="C5" s="85"/>
      <c r="D5" s="62"/>
      <c r="E5" s="10" t="s">
        <v>82</v>
      </c>
      <c r="F5" s="10" t="s">
        <v>83</v>
      </c>
      <c r="G5" s="62"/>
      <c r="H5" s="62"/>
      <c r="I5" s="62"/>
      <c r="J5" s="62"/>
    </row>
    <row r="6" spans="1:10" s="4" customFormat="1" ht="18" customHeight="1">
      <c r="A6" s="78" t="s">
        <v>78</v>
      </c>
      <c r="B6" s="79"/>
      <c r="C6" s="79"/>
      <c r="D6" s="79"/>
      <c r="E6" s="79"/>
      <c r="F6" s="79"/>
      <c r="G6" s="79"/>
      <c r="H6" s="79"/>
      <c r="I6" s="79"/>
      <c r="J6" s="80"/>
    </row>
    <row r="7" spans="1:10" s="12" customFormat="1" ht="18" customHeight="1">
      <c r="A7" s="75" t="s">
        <v>97</v>
      </c>
      <c r="B7" s="76"/>
      <c r="C7" s="76"/>
      <c r="D7" s="76"/>
      <c r="E7" s="76"/>
      <c r="F7" s="76"/>
      <c r="G7" s="76"/>
      <c r="H7" s="76"/>
      <c r="I7" s="76"/>
      <c r="J7" s="77"/>
    </row>
    <row r="8" spans="1:12" s="52" customFormat="1" ht="15.75" customHeight="1">
      <c r="A8" s="49" t="s">
        <v>0</v>
      </c>
      <c r="B8" s="50" t="s">
        <v>19</v>
      </c>
      <c r="C8" s="60" t="s">
        <v>104</v>
      </c>
      <c r="D8" s="59">
        <v>8.844</v>
      </c>
      <c r="E8" s="61">
        <v>0</v>
      </c>
      <c r="F8" s="61"/>
      <c r="G8" s="58">
        <f>D8</f>
        <v>8.844</v>
      </c>
      <c r="H8" s="48">
        <v>0</v>
      </c>
      <c r="I8" s="48">
        <f>10*1.4</f>
        <v>14</v>
      </c>
      <c r="J8" s="48">
        <f>I8-G8</f>
        <v>5.156000000000001</v>
      </c>
      <c r="L8" s="53"/>
    </row>
    <row r="9" spans="1:16" s="56" customFormat="1" ht="15.75" customHeight="1">
      <c r="A9" s="54" t="s">
        <v>1</v>
      </c>
      <c r="B9" s="55" t="s">
        <v>18</v>
      </c>
      <c r="C9" s="60" t="s">
        <v>105</v>
      </c>
      <c r="D9" s="59">
        <v>0.556</v>
      </c>
      <c r="E9" s="61">
        <v>0</v>
      </c>
      <c r="F9" s="61"/>
      <c r="G9" s="58">
        <f>D9</f>
        <v>0.556</v>
      </c>
      <c r="H9" s="48">
        <v>0</v>
      </c>
      <c r="I9" s="48">
        <f>7.5*1.4</f>
        <v>10.5</v>
      </c>
      <c r="J9" s="48">
        <f>I9-G9</f>
        <v>9.943999999999999</v>
      </c>
      <c r="L9" s="53"/>
      <c r="M9" s="52"/>
      <c r="N9" s="52"/>
      <c r="O9" s="52"/>
      <c r="P9" s="52"/>
    </row>
    <row r="10" spans="1:16" s="56" customFormat="1" ht="15.75" customHeight="1">
      <c r="A10" s="54" t="s">
        <v>2</v>
      </c>
      <c r="B10" s="55" t="s">
        <v>20</v>
      </c>
      <c r="C10" s="51" t="s">
        <v>89</v>
      </c>
      <c r="D10" s="59">
        <v>0.778</v>
      </c>
      <c r="E10" s="61">
        <v>0</v>
      </c>
      <c r="F10" s="61"/>
      <c r="G10" s="58">
        <f aca="true" t="shared" si="0" ref="G10:G21">D10</f>
        <v>0.778</v>
      </c>
      <c r="H10" s="48">
        <v>0</v>
      </c>
      <c r="I10" s="48">
        <f>2.5*1.4</f>
        <v>3.5</v>
      </c>
      <c r="J10" s="48">
        <f aca="true" t="shared" si="1" ref="J10:J20">I10-G10</f>
        <v>2.722</v>
      </c>
      <c r="L10" s="53"/>
      <c r="M10" s="52"/>
      <c r="N10" s="52"/>
      <c r="O10" s="52"/>
      <c r="P10" s="52"/>
    </row>
    <row r="11" spans="1:16" s="56" customFormat="1" ht="15.75" customHeight="1">
      <c r="A11" s="54" t="s">
        <v>3</v>
      </c>
      <c r="B11" s="55" t="s">
        <v>93</v>
      </c>
      <c r="C11" s="60" t="s">
        <v>90</v>
      </c>
      <c r="D11" s="59">
        <v>0.078</v>
      </c>
      <c r="E11" s="61">
        <v>0</v>
      </c>
      <c r="F11" s="61"/>
      <c r="G11" s="58">
        <f t="shared" si="0"/>
        <v>0.078</v>
      </c>
      <c r="H11" s="48">
        <v>0</v>
      </c>
      <c r="I11" s="48">
        <f>1.6*1.4</f>
        <v>2.2399999999999998</v>
      </c>
      <c r="J11" s="48">
        <f t="shared" si="1"/>
        <v>2.162</v>
      </c>
      <c r="L11" s="53"/>
      <c r="M11" s="52"/>
      <c r="N11" s="52"/>
      <c r="O11" s="52"/>
      <c r="P11" s="52"/>
    </row>
    <row r="12" spans="1:16" s="56" customFormat="1" ht="15.75" customHeight="1">
      <c r="A12" s="54" t="s">
        <v>4</v>
      </c>
      <c r="B12" s="55" t="s">
        <v>21</v>
      </c>
      <c r="C12" s="51" t="s">
        <v>90</v>
      </c>
      <c r="D12" s="59">
        <v>0.667</v>
      </c>
      <c r="E12" s="61">
        <v>0</v>
      </c>
      <c r="F12" s="61"/>
      <c r="G12" s="58">
        <f t="shared" si="0"/>
        <v>0.667</v>
      </c>
      <c r="H12" s="48">
        <v>0</v>
      </c>
      <c r="I12" s="48">
        <f>1.6*1.4</f>
        <v>2.2399999999999998</v>
      </c>
      <c r="J12" s="48">
        <f t="shared" si="1"/>
        <v>1.5729999999999997</v>
      </c>
      <c r="L12" s="53"/>
      <c r="M12" s="52"/>
      <c r="N12" s="52"/>
      <c r="O12" s="52"/>
      <c r="P12" s="52"/>
    </row>
    <row r="13" spans="1:16" s="56" customFormat="1" ht="15.75" customHeight="1">
      <c r="A13" s="54" t="s">
        <v>5</v>
      </c>
      <c r="B13" s="55" t="s">
        <v>22</v>
      </c>
      <c r="C13" s="51" t="s">
        <v>90</v>
      </c>
      <c r="D13" s="59">
        <v>0.4</v>
      </c>
      <c r="E13" s="61">
        <v>0</v>
      </c>
      <c r="F13" s="61"/>
      <c r="G13" s="58">
        <f t="shared" si="0"/>
        <v>0.4</v>
      </c>
      <c r="H13" s="48">
        <v>0</v>
      </c>
      <c r="I13" s="48">
        <f>1.6*1.4</f>
        <v>2.2399999999999998</v>
      </c>
      <c r="J13" s="48">
        <f t="shared" si="1"/>
        <v>1.8399999999999999</v>
      </c>
      <c r="L13" s="53"/>
      <c r="M13" s="52"/>
      <c r="N13" s="52"/>
      <c r="O13" s="52"/>
      <c r="P13" s="52"/>
    </row>
    <row r="14" spans="1:16" s="56" customFormat="1" ht="15.75" customHeight="1">
      <c r="A14" s="54" t="s">
        <v>6</v>
      </c>
      <c r="B14" s="55" t="s">
        <v>23</v>
      </c>
      <c r="C14" s="51" t="s">
        <v>89</v>
      </c>
      <c r="D14" s="59">
        <v>0.478</v>
      </c>
      <c r="E14" s="61">
        <v>0</v>
      </c>
      <c r="F14" s="61"/>
      <c r="G14" s="58">
        <f t="shared" si="0"/>
        <v>0.478</v>
      </c>
      <c r="H14" s="48">
        <v>0</v>
      </c>
      <c r="I14" s="48">
        <f>2.5*1.4</f>
        <v>3.5</v>
      </c>
      <c r="J14" s="48">
        <f t="shared" si="1"/>
        <v>3.0220000000000002</v>
      </c>
      <c r="L14" s="53"/>
      <c r="M14" s="52"/>
      <c r="N14" s="52"/>
      <c r="O14" s="52"/>
      <c r="P14" s="52"/>
    </row>
    <row r="15" spans="1:16" s="56" customFormat="1" ht="15.75" customHeight="1">
      <c r="A15" s="54" t="s">
        <v>7</v>
      </c>
      <c r="B15" s="55" t="s">
        <v>24</v>
      </c>
      <c r="C15" s="51" t="s">
        <v>91</v>
      </c>
      <c r="D15" s="59">
        <v>4.223</v>
      </c>
      <c r="E15" s="61">
        <v>0</v>
      </c>
      <c r="F15" s="61"/>
      <c r="G15" s="58">
        <f t="shared" si="0"/>
        <v>4.223</v>
      </c>
      <c r="H15" s="48">
        <v>0</v>
      </c>
      <c r="I15" s="48">
        <f>6.3*1.4</f>
        <v>8.819999999999999</v>
      </c>
      <c r="J15" s="48">
        <f t="shared" si="1"/>
        <v>4.596999999999999</v>
      </c>
      <c r="L15" s="53"/>
      <c r="M15" s="52"/>
      <c r="N15" s="52"/>
      <c r="O15" s="52"/>
      <c r="P15" s="52"/>
    </row>
    <row r="16" spans="1:16" s="56" customFormat="1" ht="15.75" customHeight="1">
      <c r="A16" s="54" t="s">
        <v>8</v>
      </c>
      <c r="B16" s="55" t="s">
        <v>25</v>
      </c>
      <c r="C16" s="51" t="s">
        <v>92</v>
      </c>
      <c r="D16" s="59">
        <v>0.356</v>
      </c>
      <c r="E16" s="61">
        <v>0</v>
      </c>
      <c r="F16" s="61"/>
      <c r="G16" s="58">
        <f t="shared" si="0"/>
        <v>0.356</v>
      </c>
      <c r="H16" s="48">
        <v>0</v>
      </c>
      <c r="I16" s="48">
        <f>1.6*1.4</f>
        <v>2.2399999999999998</v>
      </c>
      <c r="J16" s="48">
        <f t="shared" si="1"/>
        <v>1.884</v>
      </c>
      <c r="L16" s="53"/>
      <c r="M16" s="52"/>
      <c r="N16" s="52"/>
      <c r="O16" s="52"/>
      <c r="P16" s="52"/>
    </row>
    <row r="17" spans="1:16" s="56" customFormat="1" ht="15.75" customHeight="1">
      <c r="A17" s="54" t="s">
        <v>9</v>
      </c>
      <c r="B17" s="55" t="s">
        <v>26</v>
      </c>
      <c r="C17" s="51" t="s">
        <v>90</v>
      </c>
      <c r="D17" s="59">
        <v>0.222</v>
      </c>
      <c r="E17" s="61">
        <v>0</v>
      </c>
      <c r="F17" s="61"/>
      <c r="G17" s="58">
        <f t="shared" si="0"/>
        <v>0.222</v>
      </c>
      <c r="H17" s="48">
        <v>0</v>
      </c>
      <c r="I17" s="48">
        <f>1.6*1.4</f>
        <v>2.2399999999999998</v>
      </c>
      <c r="J17" s="48">
        <f t="shared" si="1"/>
        <v>2.018</v>
      </c>
      <c r="L17" s="53"/>
      <c r="M17" s="52"/>
      <c r="N17" s="52"/>
      <c r="O17" s="52"/>
      <c r="P17" s="52"/>
    </row>
    <row r="18" spans="1:16" s="56" customFormat="1" ht="15.75" customHeight="1">
      <c r="A18" s="54" t="s">
        <v>10</v>
      </c>
      <c r="B18" s="57" t="s">
        <v>27</v>
      </c>
      <c r="C18" s="60" t="s">
        <v>101</v>
      </c>
      <c r="D18" s="59">
        <v>0.056</v>
      </c>
      <c r="E18" s="61">
        <v>0</v>
      </c>
      <c r="F18" s="61"/>
      <c r="G18" s="58">
        <f t="shared" si="0"/>
        <v>0.056</v>
      </c>
      <c r="H18" s="48">
        <v>0</v>
      </c>
      <c r="I18" s="48">
        <f>1*1.4</f>
        <v>1.4</v>
      </c>
      <c r="J18" s="48">
        <f t="shared" si="1"/>
        <v>1.3439999999999999</v>
      </c>
      <c r="L18" s="53"/>
      <c r="M18" s="52"/>
      <c r="N18" s="52"/>
      <c r="O18" s="52"/>
      <c r="P18" s="52"/>
    </row>
    <row r="19" spans="1:16" s="56" customFormat="1" ht="15.75" customHeight="1">
      <c r="A19" s="54" t="s">
        <v>11</v>
      </c>
      <c r="B19" s="55" t="s">
        <v>28</v>
      </c>
      <c r="C19" s="60" t="s">
        <v>102</v>
      </c>
      <c r="D19" s="59">
        <v>0.044</v>
      </c>
      <c r="E19" s="61">
        <v>0</v>
      </c>
      <c r="F19" s="61"/>
      <c r="G19" s="58">
        <f t="shared" si="0"/>
        <v>0.044</v>
      </c>
      <c r="H19" s="48">
        <v>0</v>
      </c>
      <c r="I19" s="48">
        <f>1*1.4</f>
        <v>1.4</v>
      </c>
      <c r="J19" s="48">
        <f t="shared" si="1"/>
        <v>1.3559999999999999</v>
      </c>
      <c r="L19" s="53"/>
      <c r="M19" s="52"/>
      <c r="N19" s="52"/>
      <c r="O19" s="52"/>
      <c r="P19" s="52"/>
    </row>
    <row r="20" spans="1:16" s="56" customFormat="1" ht="15.75" customHeight="1">
      <c r="A20" s="54" t="s">
        <v>12</v>
      </c>
      <c r="B20" s="55" t="s">
        <v>29</v>
      </c>
      <c r="C20" s="51" t="s">
        <v>90</v>
      </c>
      <c r="D20" s="59">
        <v>0.233</v>
      </c>
      <c r="E20" s="61">
        <v>0</v>
      </c>
      <c r="F20" s="61"/>
      <c r="G20" s="58">
        <f t="shared" si="0"/>
        <v>0.233</v>
      </c>
      <c r="H20" s="48">
        <v>0</v>
      </c>
      <c r="I20" s="48">
        <f>1.6*1.4</f>
        <v>2.2399999999999998</v>
      </c>
      <c r="J20" s="48">
        <f t="shared" si="1"/>
        <v>2.0069999999999997</v>
      </c>
      <c r="L20" s="53"/>
      <c r="M20" s="52"/>
      <c r="N20" s="52"/>
      <c r="O20" s="52"/>
      <c r="P20" s="52"/>
    </row>
    <row r="21" spans="1:16" s="56" customFormat="1" ht="15.75" customHeight="1">
      <c r="A21" s="54" t="s">
        <v>13</v>
      </c>
      <c r="B21" s="55" t="s">
        <v>30</v>
      </c>
      <c r="C21" s="51" t="s">
        <v>89</v>
      </c>
      <c r="D21" s="59">
        <v>0.179</v>
      </c>
      <c r="E21" s="61">
        <v>0</v>
      </c>
      <c r="F21" s="61"/>
      <c r="G21" s="58">
        <f t="shared" si="0"/>
        <v>0.179</v>
      </c>
      <c r="H21" s="48">
        <v>0</v>
      </c>
      <c r="I21" s="48">
        <f>2.5*1.4</f>
        <v>3.5</v>
      </c>
      <c r="J21" s="48">
        <f>I21-G21</f>
        <v>3.321</v>
      </c>
      <c r="L21" s="53"/>
      <c r="M21" s="52"/>
      <c r="N21" s="52"/>
      <c r="O21" s="52"/>
      <c r="P21" s="52"/>
    </row>
    <row r="22" spans="1:16" s="16" customFormat="1" ht="15.75" customHeight="1">
      <c r="A22" s="17"/>
      <c r="B22" s="18" t="s">
        <v>17</v>
      </c>
      <c r="C22" s="19">
        <v>95.8</v>
      </c>
      <c r="D22" s="20">
        <f>SUM(D8:D21)</f>
        <v>17.114</v>
      </c>
      <c r="E22" s="64">
        <v>0</v>
      </c>
      <c r="F22" s="64"/>
      <c r="G22" s="20">
        <f>SUM(G8:G21)</f>
        <v>17.114</v>
      </c>
      <c r="H22" s="20">
        <v>0</v>
      </c>
      <c r="I22" s="20">
        <f>SUM(I8:I21)</f>
        <v>60.06</v>
      </c>
      <c r="J22" s="20">
        <f>SUM(J8:J21)</f>
        <v>42.94599999999999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99</v>
      </c>
      <c r="C23" s="19"/>
      <c r="D23" s="20"/>
      <c r="E23" s="30"/>
      <c r="F23" s="31"/>
      <c r="G23" s="20"/>
      <c r="H23" s="20"/>
      <c r="I23" s="20"/>
      <c r="J23" s="20"/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100</v>
      </c>
      <c r="C24" s="3"/>
      <c r="D24" s="2"/>
      <c r="E24" s="66"/>
      <c r="F24" s="67"/>
      <c r="G24" s="2"/>
      <c r="H24" s="2"/>
      <c r="I24" s="2"/>
      <c r="J24" s="20">
        <v>42.946</v>
      </c>
      <c r="K24" s="6"/>
      <c r="L24" s="11"/>
      <c r="M24" s="8"/>
      <c r="N24" s="8"/>
      <c r="O24" s="8"/>
    </row>
    <row r="25" spans="1:15" ht="18" customHeight="1">
      <c r="A25" s="84" t="s">
        <v>77</v>
      </c>
      <c r="B25" s="84"/>
      <c r="C25" s="84"/>
      <c r="D25" s="84"/>
      <c r="E25" s="84"/>
      <c r="F25" s="84"/>
      <c r="G25" s="84"/>
      <c r="H25" s="84"/>
      <c r="I25" s="84"/>
      <c r="J25" s="84"/>
      <c r="K25" s="6"/>
      <c r="L25" s="11"/>
      <c r="M25" s="8"/>
      <c r="N25" s="8"/>
      <c r="O25" s="8"/>
    </row>
    <row r="26" spans="1:10" s="12" customFormat="1" ht="18" customHeight="1">
      <c r="A26" s="75" t="s">
        <v>97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6" s="41" customFormat="1" ht="18" customHeight="1">
      <c r="A27" s="46" t="s">
        <v>0</v>
      </c>
      <c r="B27" s="47" t="s">
        <v>31</v>
      </c>
      <c r="C27" s="45" t="s">
        <v>106</v>
      </c>
      <c r="D27" s="38">
        <v>6.588</v>
      </c>
      <c r="E27" s="65">
        <v>0</v>
      </c>
      <c r="F27" s="65"/>
      <c r="G27" s="38">
        <f>D27</f>
        <v>6.588</v>
      </c>
      <c r="H27" s="38">
        <v>0</v>
      </c>
      <c r="I27" s="38">
        <f>16*1.4</f>
        <v>22.4</v>
      </c>
      <c r="J27" s="38">
        <f>I27-G27</f>
        <v>15.811999999999998</v>
      </c>
      <c r="L27" s="42"/>
      <c r="M27" s="43"/>
      <c r="N27" s="43"/>
      <c r="O27" s="43"/>
      <c r="P27" s="43"/>
    </row>
    <row r="28" spans="1:16" s="41" customFormat="1" ht="18" customHeight="1">
      <c r="A28" s="46" t="s">
        <v>1</v>
      </c>
      <c r="B28" s="47" t="s">
        <v>32</v>
      </c>
      <c r="C28" s="45" t="s">
        <v>91</v>
      </c>
      <c r="D28" s="38">
        <v>0.544</v>
      </c>
      <c r="E28" s="65">
        <v>0</v>
      </c>
      <c r="F28" s="65"/>
      <c r="G28" s="38">
        <f aca="true" t="shared" si="2" ref="G28:G42">D28</f>
        <v>0.544</v>
      </c>
      <c r="H28" s="38">
        <v>0</v>
      </c>
      <c r="I28" s="48">
        <f>6.3*1.4</f>
        <v>8.819999999999999</v>
      </c>
      <c r="J28" s="38">
        <f aca="true" t="shared" si="3" ref="J28:J41">I28-G28</f>
        <v>8.275999999999998</v>
      </c>
      <c r="L28" s="42"/>
      <c r="M28" s="43"/>
      <c r="N28" s="43"/>
      <c r="O28" s="43"/>
      <c r="P28" s="43"/>
    </row>
    <row r="29" spans="1:16" s="41" customFormat="1" ht="18" customHeight="1">
      <c r="A29" s="46" t="s">
        <v>2</v>
      </c>
      <c r="B29" s="47" t="s">
        <v>33</v>
      </c>
      <c r="C29" s="45" t="s">
        <v>107</v>
      </c>
      <c r="D29" s="38">
        <v>0.089</v>
      </c>
      <c r="E29" s="65">
        <v>0</v>
      </c>
      <c r="F29" s="65"/>
      <c r="G29" s="38">
        <f t="shared" si="2"/>
        <v>0.089</v>
      </c>
      <c r="H29" s="38">
        <v>0</v>
      </c>
      <c r="I29" s="38">
        <f>10*1.4</f>
        <v>14</v>
      </c>
      <c r="J29" s="38">
        <f t="shared" si="3"/>
        <v>13.911</v>
      </c>
      <c r="L29" s="42"/>
      <c r="M29" s="43"/>
      <c r="N29" s="43"/>
      <c r="O29" s="43"/>
      <c r="P29" s="43"/>
    </row>
    <row r="30" spans="1:16" s="41" customFormat="1" ht="18" customHeight="1">
      <c r="A30" s="46" t="s">
        <v>3</v>
      </c>
      <c r="B30" s="47" t="s">
        <v>34</v>
      </c>
      <c r="C30" s="45" t="s">
        <v>107</v>
      </c>
      <c r="D30" s="38">
        <v>0.555</v>
      </c>
      <c r="E30" s="65">
        <v>0</v>
      </c>
      <c r="F30" s="65"/>
      <c r="G30" s="38">
        <f t="shared" si="2"/>
        <v>0.555</v>
      </c>
      <c r="H30" s="38">
        <v>0</v>
      </c>
      <c r="I30" s="38">
        <f>10*1.4</f>
        <v>14</v>
      </c>
      <c r="J30" s="38">
        <f t="shared" si="3"/>
        <v>13.445</v>
      </c>
      <c r="L30" s="42"/>
      <c r="M30" s="43"/>
      <c r="N30" s="43"/>
      <c r="O30" s="43"/>
      <c r="P30" s="43"/>
    </row>
    <row r="31" spans="1:16" s="41" customFormat="1" ht="18" customHeight="1">
      <c r="A31" s="46" t="s">
        <v>4</v>
      </c>
      <c r="B31" s="47" t="s">
        <v>35</v>
      </c>
      <c r="C31" s="45" t="s">
        <v>90</v>
      </c>
      <c r="D31" s="38">
        <v>0.044</v>
      </c>
      <c r="E31" s="65">
        <v>0</v>
      </c>
      <c r="F31" s="65"/>
      <c r="G31" s="38">
        <f t="shared" si="2"/>
        <v>0.044</v>
      </c>
      <c r="H31" s="38">
        <v>0</v>
      </c>
      <c r="I31" s="48">
        <f>1.6*1.4</f>
        <v>2.2399999999999998</v>
      </c>
      <c r="J31" s="38">
        <f t="shared" si="3"/>
        <v>2.1959999999999997</v>
      </c>
      <c r="L31" s="42"/>
      <c r="M31" s="43"/>
      <c r="N31" s="43"/>
      <c r="O31" s="43"/>
      <c r="P31" s="43"/>
    </row>
    <row r="32" spans="1:16" s="41" customFormat="1" ht="18" customHeight="1">
      <c r="A32" s="46" t="s">
        <v>5</v>
      </c>
      <c r="B32" s="47" t="s">
        <v>36</v>
      </c>
      <c r="C32" s="45" t="s">
        <v>94</v>
      </c>
      <c r="D32" s="38">
        <v>0.3</v>
      </c>
      <c r="E32" s="65">
        <v>0</v>
      </c>
      <c r="F32" s="65"/>
      <c r="G32" s="38">
        <f t="shared" si="2"/>
        <v>0.3</v>
      </c>
      <c r="H32" s="38">
        <v>0</v>
      </c>
      <c r="I32" s="48">
        <f>1.6*1.4</f>
        <v>2.2399999999999998</v>
      </c>
      <c r="J32" s="38">
        <f t="shared" si="3"/>
        <v>1.9399999999999997</v>
      </c>
      <c r="L32" s="42"/>
      <c r="M32" s="43"/>
      <c r="N32" s="43"/>
      <c r="O32" s="43"/>
      <c r="P32" s="43"/>
    </row>
    <row r="33" spans="1:16" s="41" customFormat="1" ht="18" customHeight="1">
      <c r="A33" s="46" t="s">
        <v>6</v>
      </c>
      <c r="B33" s="47" t="s">
        <v>37</v>
      </c>
      <c r="C33" s="45" t="s">
        <v>108</v>
      </c>
      <c r="D33" s="38">
        <v>0.422</v>
      </c>
      <c r="E33" s="65">
        <v>0</v>
      </c>
      <c r="F33" s="65"/>
      <c r="G33" s="38">
        <f t="shared" si="2"/>
        <v>0.422</v>
      </c>
      <c r="H33" s="38">
        <v>0</v>
      </c>
      <c r="I33" s="38">
        <f>1*1.4</f>
        <v>1.4</v>
      </c>
      <c r="J33" s="38">
        <f t="shared" si="3"/>
        <v>0.978</v>
      </c>
      <c r="L33" s="42"/>
      <c r="M33" s="43"/>
      <c r="N33" s="43"/>
      <c r="O33" s="43"/>
      <c r="P33" s="43"/>
    </row>
    <row r="34" spans="1:16" s="41" customFormat="1" ht="18" customHeight="1">
      <c r="A34" s="46" t="s">
        <v>7</v>
      </c>
      <c r="B34" s="47" t="s">
        <v>38</v>
      </c>
      <c r="C34" s="45" t="s">
        <v>109</v>
      </c>
      <c r="D34" s="38">
        <v>0.223</v>
      </c>
      <c r="E34" s="65">
        <v>0</v>
      </c>
      <c r="F34" s="65"/>
      <c r="G34" s="38">
        <f t="shared" si="2"/>
        <v>0.223</v>
      </c>
      <c r="H34" s="38">
        <v>0</v>
      </c>
      <c r="I34" s="38">
        <f>1*1.4</f>
        <v>1.4</v>
      </c>
      <c r="J34" s="38">
        <f t="shared" si="3"/>
        <v>1.1769999999999998</v>
      </c>
      <c r="L34" s="42"/>
      <c r="M34" s="43"/>
      <c r="N34" s="43"/>
      <c r="O34" s="43"/>
      <c r="P34" s="43"/>
    </row>
    <row r="35" spans="1:16" s="41" customFormat="1" ht="18" customHeight="1">
      <c r="A35" s="46" t="s">
        <v>8</v>
      </c>
      <c r="B35" s="47" t="s">
        <v>39</v>
      </c>
      <c r="C35" s="45" t="s">
        <v>110</v>
      </c>
      <c r="D35" s="38">
        <v>0.867</v>
      </c>
      <c r="E35" s="65">
        <v>0</v>
      </c>
      <c r="F35" s="65"/>
      <c r="G35" s="38">
        <f t="shared" si="2"/>
        <v>0.867</v>
      </c>
      <c r="H35" s="38">
        <v>0</v>
      </c>
      <c r="I35" s="38">
        <f>2.5*1.4</f>
        <v>3.5</v>
      </c>
      <c r="J35" s="38">
        <f t="shared" si="3"/>
        <v>2.633</v>
      </c>
      <c r="L35" s="42"/>
      <c r="M35" s="43"/>
      <c r="N35" s="43"/>
      <c r="O35" s="43"/>
      <c r="P35" s="43"/>
    </row>
    <row r="36" spans="1:16" s="41" customFormat="1" ht="18" customHeight="1">
      <c r="A36" s="46" t="s">
        <v>9</v>
      </c>
      <c r="B36" s="47" t="s">
        <v>40</v>
      </c>
      <c r="C36" s="45" t="s">
        <v>95</v>
      </c>
      <c r="D36" s="38">
        <v>0.778</v>
      </c>
      <c r="E36" s="65">
        <v>0</v>
      </c>
      <c r="F36" s="65"/>
      <c r="G36" s="38">
        <f t="shared" si="2"/>
        <v>0.778</v>
      </c>
      <c r="H36" s="38">
        <v>0</v>
      </c>
      <c r="I36" s="38">
        <f>1.8*1.4</f>
        <v>2.52</v>
      </c>
      <c r="J36" s="38">
        <f t="shared" si="3"/>
        <v>1.742</v>
      </c>
      <c r="L36" s="42"/>
      <c r="M36" s="43"/>
      <c r="N36" s="43"/>
      <c r="O36" s="43"/>
      <c r="P36" s="43"/>
    </row>
    <row r="37" spans="1:16" s="41" customFormat="1" ht="18" customHeight="1">
      <c r="A37" s="46" t="s">
        <v>10</v>
      </c>
      <c r="B37" s="47" t="s">
        <v>41</v>
      </c>
      <c r="C37" s="45" t="s">
        <v>90</v>
      </c>
      <c r="D37" s="38">
        <v>0.444</v>
      </c>
      <c r="E37" s="65">
        <v>0</v>
      </c>
      <c r="F37" s="65"/>
      <c r="G37" s="38">
        <f t="shared" si="2"/>
        <v>0.444</v>
      </c>
      <c r="H37" s="38">
        <v>0</v>
      </c>
      <c r="I37" s="48">
        <f>1.6*1.4</f>
        <v>2.2399999999999998</v>
      </c>
      <c r="J37" s="38">
        <f t="shared" si="3"/>
        <v>1.7959999999999998</v>
      </c>
      <c r="L37" s="42"/>
      <c r="M37" s="43"/>
      <c r="N37" s="43"/>
      <c r="O37" s="43"/>
      <c r="P37" s="43"/>
    </row>
    <row r="38" spans="1:16" s="41" customFormat="1" ht="18" customHeight="1">
      <c r="A38" s="46" t="s">
        <v>11</v>
      </c>
      <c r="B38" s="47" t="s">
        <v>42</v>
      </c>
      <c r="C38" s="45" t="s">
        <v>111</v>
      </c>
      <c r="D38" s="38">
        <v>0.1</v>
      </c>
      <c r="E38" s="65">
        <v>0</v>
      </c>
      <c r="F38" s="65"/>
      <c r="G38" s="38">
        <f t="shared" si="2"/>
        <v>0.1</v>
      </c>
      <c r="H38" s="38">
        <v>0</v>
      </c>
      <c r="I38" s="48">
        <f>1.6*1.4</f>
        <v>2.2399999999999998</v>
      </c>
      <c r="J38" s="38">
        <f t="shared" si="3"/>
        <v>2.1399999999999997</v>
      </c>
      <c r="L38" s="42"/>
      <c r="M38" s="43"/>
      <c r="N38" s="43"/>
      <c r="O38" s="43"/>
      <c r="P38" s="43"/>
    </row>
    <row r="39" spans="1:16" s="41" customFormat="1" ht="18" customHeight="1">
      <c r="A39" s="46" t="s">
        <v>12</v>
      </c>
      <c r="B39" s="47" t="s">
        <v>43</v>
      </c>
      <c r="C39" s="45" t="s">
        <v>90</v>
      </c>
      <c r="D39" s="38">
        <v>0.17777777777777778</v>
      </c>
      <c r="E39" s="65">
        <v>0</v>
      </c>
      <c r="F39" s="65"/>
      <c r="G39" s="38">
        <f t="shared" si="2"/>
        <v>0.17777777777777778</v>
      </c>
      <c r="H39" s="38">
        <v>0</v>
      </c>
      <c r="I39" s="48">
        <f>1.6*1.4</f>
        <v>2.2399999999999998</v>
      </c>
      <c r="J39" s="38">
        <f t="shared" si="3"/>
        <v>2.062222222222222</v>
      </c>
      <c r="L39" s="42"/>
      <c r="M39" s="43"/>
      <c r="N39" s="43"/>
      <c r="O39" s="43"/>
      <c r="P39" s="43"/>
    </row>
    <row r="40" spans="1:16" s="41" customFormat="1" ht="18" customHeight="1">
      <c r="A40" s="46" t="s">
        <v>13</v>
      </c>
      <c r="B40" s="47" t="s">
        <v>44</v>
      </c>
      <c r="C40" s="45" t="s">
        <v>102</v>
      </c>
      <c r="D40" s="38">
        <v>0.189</v>
      </c>
      <c r="E40" s="65">
        <v>0</v>
      </c>
      <c r="F40" s="65"/>
      <c r="G40" s="38">
        <f t="shared" si="2"/>
        <v>0.189</v>
      </c>
      <c r="H40" s="38">
        <v>0</v>
      </c>
      <c r="I40" s="38">
        <f>1*1.4</f>
        <v>1.4</v>
      </c>
      <c r="J40" s="38">
        <f t="shared" si="3"/>
        <v>1.2109999999999999</v>
      </c>
      <c r="L40" s="42"/>
      <c r="M40" s="43"/>
      <c r="N40" s="43"/>
      <c r="O40" s="43"/>
      <c r="P40" s="43"/>
    </row>
    <row r="41" spans="1:16" s="41" customFormat="1" ht="18" customHeight="1">
      <c r="A41" s="46" t="s">
        <v>14</v>
      </c>
      <c r="B41" s="47" t="s">
        <v>45</v>
      </c>
      <c r="C41" s="45" t="s">
        <v>89</v>
      </c>
      <c r="D41" s="38">
        <v>0.067</v>
      </c>
      <c r="E41" s="65">
        <v>0</v>
      </c>
      <c r="F41" s="65"/>
      <c r="G41" s="38">
        <f t="shared" si="2"/>
        <v>0.067</v>
      </c>
      <c r="H41" s="38">
        <v>0</v>
      </c>
      <c r="I41" s="38">
        <f>2.5*1.4</f>
        <v>3.5</v>
      </c>
      <c r="J41" s="38">
        <f t="shared" si="3"/>
        <v>3.433</v>
      </c>
      <c r="L41" s="42"/>
      <c r="M41" s="43"/>
      <c r="N41" s="43"/>
      <c r="O41" s="43"/>
      <c r="P41" s="43"/>
    </row>
    <row r="42" spans="1:16" s="41" customFormat="1" ht="18" customHeight="1">
      <c r="A42" s="46" t="s">
        <v>15</v>
      </c>
      <c r="B42" s="47" t="s">
        <v>46</v>
      </c>
      <c r="C42" s="45" t="s">
        <v>112</v>
      </c>
      <c r="D42" s="38">
        <v>0.922</v>
      </c>
      <c r="E42" s="65">
        <v>0</v>
      </c>
      <c r="F42" s="65"/>
      <c r="G42" s="38">
        <f t="shared" si="2"/>
        <v>0.922</v>
      </c>
      <c r="H42" s="38">
        <v>0</v>
      </c>
      <c r="I42" s="38">
        <f>4*1.4</f>
        <v>5.6</v>
      </c>
      <c r="J42" s="38">
        <f>I42-G42</f>
        <v>4.678</v>
      </c>
      <c r="L42" s="42"/>
      <c r="M42" s="43"/>
      <c r="N42" s="43"/>
      <c r="O42" s="43"/>
      <c r="P42" s="43"/>
    </row>
    <row r="43" spans="1:15" ht="18" customHeight="1">
      <c r="A43" s="24"/>
      <c r="B43" s="21" t="s">
        <v>17</v>
      </c>
      <c r="C43" s="22">
        <v>137.3</v>
      </c>
      <c r="D43" s="23">
        <f>SUM(D27:D42)</f>
        <v>12.30977777777778</v>
      </c>
      <c r="E43" s="70">
        <v>0</v>
      </c>
      <c r="F43" s="70"/>
      <c r="G43" s="23">
        <f>SUM(G27:G42)</f>
        <v>12.30977777777778</v>
      </c>
      <c r="H43" s="23">
        <f>SUM(H27:H42)</f>
        <v>0</v>
      </c>
      <c r="I43" s="23">
        <f>SUM(I27:I42)</f>
        <v>89.74</v>
      </c>
      <c r="J43" s="23">
        <f>SUM(J27:J42)</f>
        <v>77.4302222222222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99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100</v>
      </c>
      <c r="C45" s="3"/>
      <c r="D45" s="2"/>
      <c r="E45" s="66"/>
      <c r="F45" s="67"/>
      <c r="G45" s="2"/>
      <c r="H45" s="2"/>
      <c r="I45" s="2"/>
      <c r="J45" s="20">
        <v>77.43</v>
      </c>
      <c r="K45" s="6"/>
      <c r="L45" s="11"/>
      <c r="M45" s="8"/>
      <c r="N45" s="8"/>
      <c r="O45" s="8"/>
    </row>
    <row r="46" spans="1:15" ht="18" customHeight="1">
      <c r="A46" s="91" t="s">
        <v>76</v>
      </c>
      <c r="B46" s="92"/>
      <c r="C46" s="92"/>
      <c r="D46" s="92"/>
      <c r="E46" s="92"/>
      <c r="F46" s="92"/>
      <c r="G46" s="92"/>
      <c r="H46" s="92"/>
      <c r="I46" s="92"/>
      <c r="J46" s="92"/>
      <c r="K46" s="6"/>
      <c r="L46" s="90"/>
      <c r="M46" s="90"/>
      <c r="N46" s="90"/>
      <c r="O46" s="90"/>
    </row>
    <row r="47" spans="1:10" s="12" customFormat="1" ht="18" customHeight="1">
      <c r="A47" s="75" t="s">
        <v>97</v>
      </c>
      <c r="B47" s="76"/>
      <c r="C47" s="76"/>
      <c r="D47" s="76"/>
      <c r="E47" s="76"/>
      <c r="F47" s="76"/>
      <c r="G47" s="76"/>
      <c r="H47" s="76"/>
      <c r="I47" s="76"/>
      <c r="J47" s="77"/>
    </row>
    <row r="48" spans="1:16" s="41" customFormat="1" ht="18" customHeight="1">
      <c r="A48" s="35" t="s">
        <v>0</v>
      </c>
      <c r="B48" s="36" t="s">
        <v>47</v>
      </c>
      <c r="C48" s="45" t="s">
        <v>113</v>
      </c>
      <c r="D48" s="38">
        <v>2.923</v>
      </c>
      <c r="E48" s="68">
        <v>0</v>
      </c>
      <c r="F48" s="69"/>
      <c r="G48" s="40">
        <f>D48</f>
        <v>2.923</v>
      </c>
      <c r="H48" s="40">
        <v>0</v>
      </c>
      <c r="I48" s="40">
        <f>14*1.4</f>
        <v>19.599999999999998</v>
      </c>
      <c r="J48" s="40">
        <f>I48-G48</f>
        <v>16.677</v>
      </c>
      <c r="L48" s="42"/>
      <c r="M48" s="43"/>
      <c r="N48" s="43"/>
      <c r="O48" s="43"/>
      <c r="P48" s="43"/>
    </row>
    <row r="49" spans="1:16" s="41" customFormat="1" ht="18" customHeight="1">
      <c r="A49" s="35" t="s">
        <v>1</v>
      </c>
      <c r="B49" s="36" t="s">
        <v>48</v>
      </c>
      <c r="C49" s="45" t="s">
        <v>91</v>
      </c>
      <c r="D49" s="38">
        <v>0.366</v>
      </c>
      <c r="E49" s="68">
        <v>0</v>
      </c>
      <c r="F49" s="69"/>
      <c r="G49" s="40">
        <f aca="true" t="shared" si="4" ref="G49:G60">D49</f>
        <v>0.366</v>
      </c>
      <c r="H49" s="40">
        <v>0</v>
      </c>
      <c r="I49" s="40">
        <f>6.3*1.4</f>
        <v>8.819999999999999</v>
      </c>
      <c r="J49" s="40">
        <f aca="true" t="shared" si="5" ref="J49:J60">I49-G49</f>
        <v>8.453999999999999</v>
      </c>
      <c r="L49" s="42"/>
      <c r="M49" s="43"/>
      <c r="N49" s="43"/>
      <c r="O49" s="43"/>
      <c r="P49" s="43"/>
    </row>
    <row r="50" spans="1:16" s="41" customFormat="1" ht="18" customHeight="1">
      <c r="A50" s="35" t="s">
        <v>2</v>
      </c>
      <c r="B50" s="36" t="s">
        <v>49</v>
      </c>
      <c r="C50" s="45" t="s">
        <v>91</v>
      </c>
      <c r="D50" s="38">
        <v>0.556</v>
      </c>
      <c r="E50" s="68">
        <v>0</v>
      </c>
      <c r="F50" s="69"/>
      <c r="G50" s="40">
        <f t="shared" si="4"/>
        <v>0.556</v>
      </c>
      <c r="H50" s="40">
        <v>0</v>
      </c>
      <c r="I50" s="40">
        <f>6.3*1.4</f>
        <v>8.819999999999999</v>
      </c>
      <c r="J50" s="40">
        <f t="shared" si="5"/>
        <v>8.264</v>
      </c>
      <c r="L50" s="42"/>
      <c r="M50" s="43"/>
      <c r="N50" s="43"/>
      <c r="O50" s="43"/>
      <c r="P50" s="43"/>
    </row>
    <row r="51" spans="1:16" s="41" customFormat="1" ht="18" customHeight="1">
      <c r="A51" s="35" t="s">
        <v>3</v>
      </c>
      <c r="B51" s="36" t="s">
        <v>50</v>
      </c>
      <c r="C51" s="45" t="s">
        <v>91</v>
      </c>
      <c r="D51" s="38">
        <v>0.155</v>
      </c>
      <c r="E51" s="68">
        <v>0</v>
      </c>
      <c r="F51" s="69"/>
      <c r="G51" s="40">
        <f t="shared" si="4"/>
        <v>0.155</v>
      </c>
      <c r="H51" s="40">
        <v>0</v>
      </c>
      <c r="I51" s="40">
        <f>6.3*1.4</f>
        <v>8.819999999999999</v>
      </c>
      <c r="J51" s="40">
        <f t="shared" si="5"/>
        <v>8.665</v>
      </c>
      <c r="L51" s="42"/>
      <c r="M51" s="43"/>
      <c r="N51" s="43"/>
      <c r="O51" s="43"/>
      <c r="P51" s="43"/>
    </row>
    <row r="52" spans="1:16" s="41" customFormat="1" ht="18" customHeight="1">
      <c r="A52" s="35" t="s">
        <v>4</v>
      </c>
      <c r="B52" s="36" t="s">
        <v>51</v>
      </c>
      <c r="C52" s="45" t="s">
        <v>112</v>
      </c>
      <c r="D52" s="38">
        <v>2.4</v>
      </c>
      <c r="E52" s="68">
        <v>0</v>
      </c>
      <c r="F52" s="69"/>
      <c r="G52" s="40">
        <f t="shared" si="4"/>
        <v>2.4</v>
      </c>
      <c r="H52" s="40">
        <v>0</v>
      </c>
      <c r="I52" s="40">
        <f>4*1.4</f>
        <v>5.6</v>
      </c>
      <c r="J52" s="40">
        <f t="shared" si="5"/>
        <v>3.1999999999999997</v>
      </c>
      <c r="L52" s="42"/>
      <c r="M52" s="43"/>
      <c r="N52" s="43"/>
      <c r="O52" s="43"/>
      <c r="P52" s="43"/>
    </row>
    <row r="53" spans="1:16" s="41" customFormat="1" ht="18" customHeight="1">
      <c r="A53" s="35" t="s">
        <v>5</v>
      </c>
      <c r="B53" s="36" t="s">
        <v>52</v>
      </c>
      <c r="C53" s="45" t="s">
        <v>114</v>
      </c>
      <c r="D53" s="38">
        <v>0.1</v>
      </c>
      <c r="E53" s="68">
        <v>0</v>
      </c>
      <c r="F53" s="69"/>
      <c r="G53" s="40">
        <f t="shared" si="4"/>
        <v>0.1</v>
      </c>
      <c r="H53" s="40">
        <v>0</v>
      </c>
      <c r="I53" s="40">
        <f>1.6*1.4</f>
        <v>2.2399999999999998</v>
      </c>
      <c r="J53" s="40">
        <f t="shared" si="5"/>
        <v>2.1399999999999997</v>
      </c>
      <c r="L53" s="42"/>
      <c r="M53" s="43"/>
      <c r="N53" s="43"/>
      <c r="O53" s="43"/>
      <c r="P53" s="43"/>
    </row>
    <row r="54" spans="1:16" s="41" customFormat="1" ht="18" customHeight="1">
      <c r="A54" s="35" t="s">
        <v>6</v>
      </c>
      <c r="B54" s="36" t="s">
        <v>53</v>
      </c>
      <c r="C54" s="45" t="s">
        <v>94</v>
      </c>
      <c r="D54" s="38">
        <v>0.3</v>
      </c>
      <c r="E54" s="68">
        <v>0</v>
      </c>
      <c r="F54" s="69"/>
      <c r="G54" s="40">
        <f t="shared" si="4"/>
        <v>0.3</v>
      </c>
      <c r="H54" s="40">
        <v>0</v>
      </c>
      <c r="I54" s="40">
        <f>1.6*1.4</f>
        <v>2.2399999999999998</v>
      </c>
      <c r="J54" s="40">
        <f t="shared" si="5"/>
        <v>1.9399999999999997</v>
      </c>
      <c r="L54" s="42"/>
      <c r="M54" s="43"/>
      <c r="N54" s="43"/>
      <c r="O54" s="43"/>
      <c r="P54" s="43"/>
    </row>
    <row r="55" spans="1:16" s="41" customFormat="1" ht="18" customHeight="1">
      <c r="A55" s="35" t="s">
        <v>7</v>
      </c>
      <c r="B55" s="36" t="s">
        <v>54</v>
      </c>
      <c r="C55" s="45" t="s">
        <v>115</v>
      </c>
      <c r="D55" s="38">
        <v>0.3</v>
      </c>
      <c r="E55" s="68">
        <v>0</v>
      </c>
      <c r="F55" s="69"/>
      <c r="G55" s="40">
        <f t="shared" si="4"/>
        <v>0.3</v>
      </c>
      <c r="H55" s="40">
        <v>0</v>
      </c>
      <c r="I55" s="40">
        <f>1*1.4</f>
        <v>1.4</v>
      </c>
      <c r="J55" s="40">
        <f t="shared" si="5"/>
        <v>1.0999999999999999</v>
      </c>
      <c r="L55" s="42"/>
      <c r="M55" s="43"/>
      <c r="N55" s="43"/>
      <c r="O55" s="43"/>
      <c r="P55" s="43"/>
    </row>
    <row r="56" spans="1:16" s="41" customFormat="1" ht="18" customHeight="1">
      <c r="A56" s="35" t="s">
        <v>8</v>
      </c>
      <c r="B56" s="36" t="s">
        <v>55</v>
      </c>
      <c r="C56" s="45" t="s">
        <v>115</v>
      </c>
      <c r="D56" s="38">
        <v>0.134</v>
      </c>
      <c r="E56" s="68">
        <v>0</v>
      </c>
      <c r="F56" s="69"/>
      <c r="G56" s="40">
        <f t="shared" si="4"/>
        <v>0.134</v>
      </c>
      <c r="H56" s="40">
        <v>0</v>
      </c>
      <c r="I56" s="40">
        <f>1*1.4</f>
        <v>1.4</v>
      </c>
      <c r="J56" s="40">
        <f t="shared" si="5"/>
        <v>1.266</v>
      </c>
      <c r="L56" s="42"/>
      <c r="M56" s="43"/>
      <c r="N56" s="43"/>
      <c r="O56" s="43"/>
      <c r="P56" s="43"/>
    </row>
    <row r="57" spans="1:16" s="41" customFormat="1" ht="18" customHeight="1">
      <c r="A57" s="35" t="s">
        <v>9</v>
      </c>
      <c r="B57" s="36" t="s">
        <v>56</v>
      </c>
      <c r="C57" s="45" t="s">
        <v>102</v>
      </c>
      <c r="D57" s="38">
        <v>0.311</v>
      </c>
      <c r="E57" s="68">
        <v>0</v>
      </c>
      <c r="F57" s="69"/>
      <c r="G57" s="40">
        <f t="shared" si="4"/>
        <v>0.311</v>
      </c>
      <c r="H57" s="40">
        <v>0</v>
      </c>
      <c r="I57" s="40">
        <f>1*1.4</f>
        <v>1.4</v>
      </c>
      <c r="J57" s="40">
        <f t="shared" si="5"/>
        <v>1.089</v>
      </c>
      <c r="L57" s="42"/>
      <c r="M57" s="43"/>
      <c r="N57" s="43"/>
      <c r="O57" s="43"/>
      <c r="P57" s="43"/>
    </row>
    <row r="58" spans="1:16" s="41" customFormat="1" ht="18" customHeight="1">
      <c r="A58" s="35" t="s">
        <v>10</v>
      </c>
      <c r="B58" s="36" t="s">
        <v>57</v>
      </c>
      <c r="C58" s="45" t="s">
        <v>90</v>
      </c>
      <c r="D58" s="38">
        <v>0.089</v>
      </c>
      <c r="E58" s="68">
        <v>0</v>
      </c>
      <c r="F58" s="69"/>
      <c r="G58" s="40">
        <f t="shared" si="4"/>
        <v>0.089</v>
      </c>
      <c r="H58" s="40">
        <v>0</v>
      </c>
      <c r="I58" s="40">
        <f>1.6*1.4</f>
        <v>2.2399999999999998</v>
      </c>
      <c r="J58" s="40">
        <f t="shared" si="5"/>
        <v>2.151</v>
      </c>
      <c r="L58" s="42"/>
      <c r="M58" s="43"/>
      <c r="N58" s="43"/>
      <c r="O58" s="43"/>
      <c r="P58" s="43"/>
    </row>
    <row r="59" spans="1:16" s="41" customFormat="1" ht="18" customHeight="1">
      <c r="A59" s="35" t="s">
        <v>11</v>
      </c>
      <c r="B59" s="36" t="s">
        <v>58</v>
      </c>
      <c r="C59" s="45" t="s">
        <v>108</v>
      </c>
      <c r="D59" s="38">
        <v>0.145</v>
      </c>
      <c r="E59" s="68">
        <v>0</v>
      </c>
      <c r="F59" s="69"/>
      <c r="G59" s="40">
        <f t="shared" si="4"/>
        <v>0.145</v>
      </c>
      <c r="H59" s="40">
        <v>0</v>
      </c>
      <c r="I59" s="40">
        <f>1*1.4</f>
        <v>1.4</v>
      </c>
      <c r="J59" s="40">
        <f t="shared" si="5"/>
        <v>1.255</v>
      </c>
      <c r="L59" s="42"/>
      <c r="M59" s="43"/>
      <c r="N59" s="43"/>
      <c r="O59" s="43"/>
      <c r="P59" s="43"/>
    </row>
    <row r="60" spans="1:16" s="41" customFormat="1" ht="18" customHeight="1">
      <c r="A60" s="35" t="s">
        <v>12</v>
      </c>
      <c r="B60" s="36" t="s">
        <v>59</v>
      </c>
      <c r="C60" s="45" t="s">
        <v>89</v>
      </c>
      <c r="D60" s="38">
        <v>0.167</v>
      </c>
      <c r="E60" s="68">
        <v>0</v>
      </c>
      <c r="F60" s="69"/>
      <c r="G60" s="40">
        <f t="shared" si="4"/>
        <v>0.167</v>
      </c>
      <c r="H60" s="40">
        <v>0</v>
      </c>
      <c r="I60" s="40">
        <f>2.5*1.4</f>
        <v>3.5</v>
      </c>
      <c r="J60" s="40">
        <f t="shared" si="5"/>
        <v>3.333</v>
      </c>
      <c r="L60" s="42"/>
      <c r="M60" s="43"/>
      <c r="N60" s="43"/>
      <c r="O60" s="43"/>
      <c r="P60" s="43"/>
    </row>
    <row r="61" spans="1:15" ht="18" customHeight="1">
      <c r="A61" s="26"/>
      <c r="B61" s="21" t="s">
        <v>17</v>
      </c>
      <c r="C61" s="22">
        <v>99</v>
      </c>
      <c r="D61" s="25">
        <f>SUM(D48:D60)</f>
        <v>7.946</v>
      </c>
      <c r="E61" s="71">
        <v>0</v>
      </c>
      <c r="F61" s="72"/>
      <c r="G61" s="25">
        <f>SUM(G48:G60)</f>
        <v>7.946</v>
      </c>
      <c r="H61" s="25">
        <f>SUM(H48:H60)</f>
        <v>0</v>
      </c>
      <c r="I61" s="25">
        <f>SUM(I48:I60)</f>
        <v>67.47999999999999</v>
      </c>
      <c r="J61" s="25">
        <f>SUM(J48:J60)</f>
        <v>59.534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99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100</v>
      </c>
      <c r="C63" s="3"/>
      <c r="D63" s="2"/>
      <c r="E63" s="66"/>
      <c r="F63" s="67"/>
      <c r="G63" s="2"/>
      <c r="H63" s="2"/>
      <c r="I63" s="2"/>
      <c r="J63" s="20">
        <v>59.534</v>
      </c>
      <c r="K63" s="6"/>
      <c r="L63" s="11"/>
      <c r="M63" s="8"/>
      <c r="N63" s="8"/>
      <c r="O63" s="8"/>
    </row>
    <row r="64" spans="1:16" ht="18" customHeight="1">
      <c r="A64" s="93" t="s">
        <v>75</v>
      </c>
      <c r="B64" s="94"/>
      <c r="C64" s="94"/>
      <c r="D64" s="94"/>
      <c r="E64" s="94"/>
      <c r="F64" s="94"/>
      <c r="G64" s="94"/>
      <c r="H64" s="94"/>
      <c r="I64" s="94"/>
      <c r="J64" s="94"/>
      <c r="K64" s="6"/>
      <c r="L64" s="11"/>
      <c r="M64" s="90"/>
      <c r="N64" s="90"/>
      <c r="O64" s="90"/>
      <c r="P64" s="90"/>
    </row>
    <row r="65" spans="1:10" s="12" customFormat="1" ht="18" customHeight="1">
      <c r="A65" s="75" t="s">
        <v>98</v>
      </c>
      <c r="B65" s="76"/>
      <c r="C65" s="76"/>
      <c r="D65" s="76"/>
      <c r="E65" s="76"/>
      <c r="F65" s="76"/>
      <c r="G65" s="76"/>
      <c r="H65" s="76"/>
      <c r="I65" s="76"/>
      <c r="J65" s="77"/>
    </row>
    <row r="66" spans="1:16" s="32" customFormat="1" ht="18" customHeight="1">
      <c r="A66" s="35" t="s">
        <v>0</v>
      </c>
      <c r="B66" s="36" t="s">
        <v>66</v>
      </c>
      <c r="C66" s="95">
        <v>2.5</v>
      </c>
      <c r="D66" s="58">
        <v>0.212</v>
      </c>
      <c r="E66" s="73">
        <v>0</v>
      </c>
      <c r="F66" s="74"/>
      <c r="G66" s="39">
        <f>D66</f>
        <v>0.212</v>
      </c>
      <c r="H66" s="39">
        <v>0</v>
      </c>
      <c r="I66" s="40">
        <f>2.5*1.4</f>
        <v>3.5</v>
      </c>
      <c r="J66" s="40">
        <f aca="true" t="shared" si="6" ref="J66:J81">I66-G66</f>
        <v>3.288</v>
      </c>
      <c r="L66" s="33"/>
      <c r="M66" s="34"/>
      <c r="N66" s="34"/>
      <c r="O66" s="34"/>
      <c r="P66" s="34"/>
    </row>
    <row r="67" spans="1:16" s="32" customFormat="1" ht="18" customHeight="1">
      <c r="A67" s="35" t="s">
        <v>1</v>
      </c>
      <c r="B67" s="44" t="s">
        <v>67</v>
      </c>
      <c r="C67" s="95">
        <v>2.5</v>
      </c>
      <c r="D67" s="58">
        <v>0</v>
      </c>
      <c r="E67" s="73">
        <v>0</v>
      </c>
      <c r="F67" s="74"/>
      <c r="G67" s="39">
        <f aca="true" t="shared" si="7" ref="G67:G81">D67</f>
        <v>0</v>
      </c>
      <c r="H67" s="39">
        <v>0</v>
      </c>
      <c r="I67" s="39">
        <v>0</v>
      </c>
      <c r="J67" s="40">
        <f t="shared" si="6"/>
        <v>0</v>
      </c>
      <c r="L67" s="33"/>
      <c r="M67" s="34"/>
      <c r="N67" s="34"/>
      <c r="O67" s="34"/>
      <c r="P67" s="34"/>
    </row>
    <row r="68" spans="1:16" s="32" customFormat="1" ht="18" customHeight="1">
      <c r="A68" s="35" t="s">
        <v>2</v>
      </c>
      <c r="B68" s="36" t="s">
        <v>68</v>
      </c>
      <c r="C68" s="95">
        <v>1</v>
      </c>
      <c r="D68" s="58">
        <v>0.1</v>
      </c>
      <c r="E68" s="73">
        <v>0</v>
      </c>
      <c r="F68" s="74"/>
      <c r="G68" s="39">
        <f t="shared" si="7"/>
        <v>0.1</v>
      </c>
      <c r="H68" s="39">
        <v>0</v>
      </c>
      <c r="I68" s="40">
        <f>1*1.4</f>
        <v>1.4</v>
      </c>
      <c r="J68" s="40">
        <f t="shared" si="6"/>
        <v>1.2999999999999998</v>
      </c>
      <c r="L68" s="33"/>
      <c r="M68" s="34"/>
      <c r="N68" s="34"/>
      <c r="O68" s="34"/>
      <c r="P68" s="34"/>
    </row>
    <row r="69" spans="1:10" s="12" customFormat="1" ht="18" customHeight="1">
      <c r="A69" s="75" t="s">
        <v>97</v>
      </c>
      <c r="B69" s="76"/>
      <c r="C69" s="76"/>
      <c r="D69" s="76"/>
      <c r="E69" s="76"/>
      <c r="F69" s="76"/>
      <c r="G69" s="76"/>
      <c r="H69" s="76"/>
      <c r="I69" s="76"/>
      <c r="J69" s="77"/>
    </row>
    <row r="70" spans="1:16" s="41" customFormat="1" ht="18" customHeight="1">
      <c r="A70" s="35" t="s">
        <v>3</v>
      </c>
      <c r="B70" s="36" t="s">
        <v>60</v>
      </c>
      <c r="C70" s="37" t="s">
        <v>116</v>
      </c>
      <c r="D70" s="38">
        <v>36.212</v>
      </c>
      <c r="E70" s="73">
        <v>0</v>
      </c>
      <c r="F70" s="74"/>
      <c r="G70" s="39">
        <f t="shared" si="7"/>
        <v>36.212</v>
      </c>
      <c r="H70" s="39">
        <v>0</v>
      </c>
      <c r="I70" s="40">
        <f>50*1.4</f>
        <v>70</v>
      </c>
      <c r="J70" s="40">
        <f t="shared" si="6"/>
        <v>33.788</v>
      </c>
      <c r="L70" s="42"/>
      <c r="M70" s="43"/>
      <c r="N70" s="43"/>
      <c r="O70" s="43"/>
      <c r="P70" s="43"/>
    </row>
    <row r="71" spans="1:16" s="41" customFormat="1" ht="18" customHeight="1">
      <c r="A71" s="35" t="s">
        <v>4</v>
      </c>
      <c r="B71" s="44" t="s">
        <v>61</v>
      </c>
      <c r="C71" s="45" t="s">
        <v>117</v>
      </c>
      <c r="D71" s="38">
        <v>3.723</v>
      </c>
      <c r="E71" s="73">
        <v>0</v>
      </c>
      <c r="F71" s="74"/>
      <c r="G71" s="39">
        <f t="shared" si="7"/>
        <v>3.723</v>
      </c>
      <c r="H71" s="39">
        <v>0</v>
      </c>
      <c r="I71" s="40">
        <f>6.3*1.4</f>
        <v>8.819999999999999</v>
      </c>
      <c r="J71" s="40">
        <f t="shared" si="6"/>
        <v>5.096999999999999</v>
      </c>
      <c r="L71" s="42"/>
      <c r="M71" s="43"/>
      <c r="N71" s="43"/>
      <c r="O71" s="43"/>
      <c r="P71" s="43"/>
    </row>
    <row r="72" spans="1:16" s="41" customFormat="1" ht="18" customHeight="1">
      <c r="A72" s="35" t="s">
        <v>5</v>
      </c>
      <c r="B72" s="36" t="s">
        <v>62</v>
      </c>
      <c r="C72" s="45" t="s">
        <v>91</v>
      </c>
      <c r="D72" s="38">
        <v>1.045</v>
      </c>
      <c r="E72" s="73">
        <v>0</v>
      </c>
      <c r="F72" s="74"/>
      <c r="G72" s="39">
        <f t="shared" si="7"/>
        <v>1.045</v>
      </c>
      <c r="H72" s="39">
        <v>0</v>
      </c>
      <c r="I72" s="40">
        <f>6.3*1.4</f>
        <v>8.819999999999999</v>
      </c>
      <c r="J72" s="40">
        <f t="shared" si="6"/>
        <v>7.774999999999999</v>
      </c>
      <c r="L72" s="42"/>
      <c r="M72" s="43"/>
      <c r="N72" s="43"/>
      <c r="O72" s="43"/>
      <c r="P72" s="43"/>
    </row>
    <row r="73" spans="1:16" s="41" customFormat="1" ht="18" customHeight="1">
      <c r="A73" s="35" t="s">
        <v>6</v>
      </c>
      <c r="B73" s="36" t="s">
        <v>63</v>
      </c>
      <c r="C73" s="45" t="s">
        <v>89</v>
      </c>
      <c r="D73" s="38">
        <v>0.522</v>
      </c>
      <c r="E73" s="73">
        <v>0</v>
      </c>
      <c r="F73" s="74"/>
      <c r="G73" s="39">
        <f t="shared" si="7"/>
        <v>0.522</v>
      </c>
      <c r="H73" s="39">
        <v>0</v>
      </c>
      <c r="I73" s="40">
        <f>2.5*1.4</f>
        <v>3.5</v>
      </c>
      <c r="J73" s="40">
        <f t="shared" si="6"/>
        <v>2.9779999999999998</v>
      </c>
      <c r="L73" s="42"/>
      <c r="M73" s="43"/>
      <c r="N73" s="43"/>
      <c r="O73" s="43"/>
      <c r="P73" s="43"/>
    </row>
    <row r="74" spans="1:16" s="41" customFormat="1" ht="18" customHeight="1">
      <c r="A74" s="35" t="s">
        <v>7</v>
      </c>
      <c r="B74" s="44" t="s">
        <v>64</v>
      </c>
      <c r="C74" s="45" t="s">
        <v>91</v>
      </c>
      <c r="D74" s="58">
        <v>0.956</v>
      </c>
      <c r="E74" s="73">
        <v>0</v>
      </c>
      <c r="F74" s="74"/>
      <c r="G74" s="39">
        <f t="shared" si="7"/>
        <v>0.956</v>
      </c>
      <c r="H74" s="39">
        <v>0</v>
      </c>
      <c r="I74" s="40">
        <f>6.3*1.4</f>
        <v>8.819999999999999</v>
      </c>
      <c r="J74" s="40">
        <f t="shared" si="6"/>
        <v>7.863999999999999</v>
      </c>
      <c r="L74" s="42"/>
      <c r="M74" s="43"/>
      <c r="N74" s="43"/>
      <c r="O74" s="43"/>
      <c r="P74" s="43"/>
    </row>
    <row r="75" spans="1:16" s="41" customFormat="1" ht="18" customHeight="1">
      <c r="A75" s="35" t="s">
        <v>8</v>
      </c>
      <c r="B75" s="44" t="s">
        <v>65</v>
      </c>
      <c r="C75" s="45" t="s">
        <v>107</v>
      </c>
      <c r="D75" s="38">
        <v>0.334</v>
      </c>
      <c r="E75" s="73">
        <v>0</v>
      </c>
      <c r="F75" s="74"/>
      <c r="G75" s="39">
        <f t="shared" si="7"/>
        <v>0.334</v>
      </c>
      <c r="H75" s="39">
        <v>0</v>
      </c>
      <c r="I75" s="40">
        <f>10*1.4</f>
        <v>14</v>
      </c>
      <c r="J75" s="40">
        <f t="shared" si="6"/>
        <v>13.666</v>
      </c>
      <c r="L75" s="42"/>
      <c r="M75" s="43"/>
      <c r="N75" s="43"/>
      <c r="O75" s="43"/>
      <c r="P75" s="43"/>
    </row>
    <row r="76" spans="1:16" s="41" customFormat="1" ht="18" customHeight="1">
      <c r="A76" s="35" t="s">
        <v>9</v>
      </c>
      <c r="B76" s="36" t="s">
        <v>69</v>
      </c>
      <c r="C76" s="45" t="s">
        <v>89</v>
      </c>
      <c r="D76" s="38">
        <v>0.266</v>
      </c>
      <c r="E76" s="73">
        <v>0</v>
      </c>
      <c r="F76" s="74"/>
      <c r="G76" s="39">
        <f t="shared" si="7"/>
        <v>0.266</v>
      </c>
      <c r="H76" s="39">
        <v>0</v>
      </c>
      <c r="I76" s="40">
        <f>2.5*1.4</f>
        <v>3.5</v>
      </c>
      <c r="J76" s="40">
        <f t="shared" si="6"/>
        <v>3.234</v>
      </c>
      <c r="L76" s="42"/>
      <c r="M76" s="43"/>
      <c r="N76" s="43"/>
      <c r="O76" s="43"/>
      <c r="P76" s="43"/>
    </row>
    <row r="77" spans="1:16" s="41" customFormat="1" ht="18" customHeight="1">
      <c r="A77" s="35" t="s">
        <v>10</v>
      </c>
      <c r="B77" s="44" t="s">
        <v>70</v>
      </c>
      <c r="C77" s="45" t="s">
        <v>90</v>
      </c>
      <c r="D77" s="38">
        <v>0.556</v>
      </c>
      <c r="E77" s="73">
        <v>0</v>
      </c>
      <c r="F77" s="74"/>
      <c r="G77" s="39">
        <f t="shared" si="7"/>
        <v>0.556</v>
      </c>
      <c r="H77" s="39">
        <v>0</v>
      </c>
      <c r="I77" s="40">
        <f>1.6*1.4</f>
        <v>2.2399999999999998</v>
      </c>
      <c r="J77" s="40">
        <f t="shared" si="6"/>
        <v>1.6839999999999997</v>
      </c>
      <c r="L77" s="42"/>
      <c r="M77" s="43"/>
      <c r="N77" s="43"/>
      <c r="O77" s="43"/>
      <c r="P77" s="43"/>
    </row>
    <row r="78" spans="1:16" s="41" customFormat="1" ht="18" customHeight="1">
      <c r="A78" s="35" t="s">
        <v>11</v>
      </c>
      <c r="B78" s="44" t="s">
        <v>71</v>
      </c>
      <c r="C78" s="45" t="s">
        <v>118</v>
      </c>
      <c r="D78" s="38">
        <v>0.278</v>
      </c>
      <c r="E78" s="73">
        <v>0</v>
      </c>
      <c r="F78" s="74"/>
      <c r="G78" s="39">
        <f t="shared" si="7"/>
        <v>0.278</v>
      </c>
      <c r="H78" s="39">
        <v>0</v>
      </c>
      <c r="I78" s="40">
        <f>2.5*1.4</f>
        <v>3.5</v>
      </c>
      <c r="J78" s="40">
        <f t="shared" si="6"/>
        <v>3.222</v>
      </c>
      <c r="L78" s="42"/>
      <c r="M78" s="43"/>
      <c r="N78" s="43"/>
      <c r="O78" s="43"/>
      <c r="P78" s="43"/>
    </row>
    <row r="79" spans="1:16" s="41" customFormat="1" ht="18" customHeight="1">
      <c r="A79" s="35" t="s">
        <v>12</v>
      </c>
      <c r="B79" s="44" t="s">
        <v>72</v>
      </c>
      <c r="C79" s="45" t="s">
        <v>89</v>
      </c>
      <c r="D79" s="38">
        <v>0.634</v>
      </c>
      <c r="E79" s="73">
        <v>0</v>
      </c>
      <c r="F79" s="74"/>
      <c r="G79" s="39">
        <f t="shared" si="7"/>
        <v>0.634</v>
      </c>
      <c r="H79" s="39">
        <v>0</v>
      </c>
      <c r="I79" s="40">
        <f>2.5*1.4</f>
        <v>3.5</v>
      </c>
      <c r="J79" s="40">
        <f t="shared" si="6"/>
        <v>2.866</v>
      </c>
      <c r="L79" s="42"/>
      <c r="M79" s="43"/>
      <c r="N79" s="43"/>
      <c r="O79" s="43"/>
      <c r="P79" s="43"/>
    </row>
    <row r="80" spans="1:16" s="41" customFormat="1" ht="18" customHeight="1">
      <c r="A80" s="35" t="s">
        <v>13</v>
      </c>
      <c r="B80" s="44" t="s">
        <v>73</v>
      </c>
      <c r="C80" s="45" t="s">
        <v>115</v>
      </c>
      <c r="D80" s="38">
        <v>0.045</v>
      </c>
      <c r="E80" s="73">
        <v>0</v>
      </c>
      <c r="F80" s="74"/>
      <c r="G80" s="39">
        <f t="shared" si="7"/>
        <v>0.045</v>
      </c>
      <c r="H80" s="39">
        <v>0</v>
      </c>
      <c r="I80" s="40">
        <f>1*1.4</f>
        <v>1.4</v>
      </c>
      <c r="J80" s="40">
        <f t="shared" si="6"/>
        <v>1.355</v>
      </c>
      <c r="L80" s="42"/>
      <c r="M80" s="43"/>
      <c r="N80" s="43"/>
      <c r="O80" s="43"/>
      <c r="P80" s="43"/>
    </row>
    <row r="81" spans="1:16" s="32" customFormat="1" ht="18" customHeight="1">
      <c r="A81" s="35" t="s">
        <v>14</v>
      </c>
      <c r="B81" s="36" t="s">
        <v>74</v>
      </c>
      <c r="C81" s="95" t="s">
        <v>102</v>
      </c>
      <c r="D81" s="58">
        <v>0.112</v>
      </c>
      <c r="E81" s="73">
        <v>0</v>
      </c>
      <c r="F81" s="74"/>
      <c r="G81" s="39">
        <f t="shared" si="7"/>
        <v>0.112</v>
      </c>
      <c r="H81" s="39">
        <v>0</v>
      </c>
      <c r="I81" s="40">
        <f>1*1.4</f>
        <v>1.4</v>
      </c>
      <c r="J81" s="40">
        <f t="shared" si="6"/>
        <v>1.2879999999999998</v>
      </c>
      <c r="L81" s="33"/>
      <c r="M81" s="34"/>
      <c r="N81" s="34"/>
      <c r="O81" s="34"/>
      <c r="P81" s="34"/>
    </row>
    <row r="82" spans="1:15" ht="18" customHeight="1">
      <c r="A82" s="28"/>
      <c r="B82" s="29" t="s">
        <v>17</v>
      </c>
      <c r="C82" s="27">
        <v>210.4</v>
      </c>
      <c r="D82" s="20">
        <f>SUM(D70:D81)+SUM(D66:D68)</f>
        <v>44.995000000000005</v>
      </c>
      <c r="E82" s="71"/>
      <c r="F82" s="72"/>
      <c r="G82" s="20">
        <f>SUM(G66+G67+G68+G70+G71+G72+G73+G74+G75+G76+G77+G78+G79+G80+G81)</f>
        <v>44.995000000000005</v>
      </c>
      <c r="H82" s="20">
        <f>SUM(H70:H81)</f>
        <v>0</v>
      </c>
      <c r="I82" s="20">
        <f>SUM(I70:I81)</f>
        <v>129.49999999999997</v>
      </c>
      <c r="J82" s="20">
        <f>SUM(J70:J81)+SUM(J66:J68)</f>
        <v>89.40499999999997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99</v>
      </c>
      <c r="C83" s="19"/>
      <c r="D83" s="20"/>
      <c r="E83" s="30"/>
      <c r="F83" s="31"/>
      <c r="G83" s="20"/>
      <c r="H83" s="20"/>
      <c r="I83" s="20"/>
      <c r="J83" s="20">
        <v>0</v>
      </c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100</v>
      </c>
      <c r="C84" s="3"/>
      <c r="D84" s="2"/>
      <c r="E84" s="66"/>
      <c r="F84" s="67"/>
      <c r="G84" s="2"/>
      <c r="H84" s="2"/>
      <c r="I84" s="2"/>
      <c r="J84" s="20">
        <v>89.405</v>
      </c>
      <c r="K84" s="6"/>
      <c r="L84" s="11"/>
      <c r="M84" s="8"/>
      <c r="N84" s="8"/>
      <c r="O84" s="8"/>
    </row>
    <row r="85" spans="1:15" ht="3.75" customHeight="1">
      <c r="A85" s="4"/>
      <c r="B85" s="63"/>
      <c r="C85" s="63"/>
      <c r="D85" s="63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63"/>
      <c r="C86" s="63"/>
      <c r="D86" s="63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  <mergeCell ref="A6:J6"/>
    <mergeCell ref="C3:J3"/>
    <mergeCell ref="A7:J7"/>
    <mergeCell ref="A25:J25"/>
    <mergeCell ref="D4:D5"/>
    <mergeCell ref="C4:C5"/>
    <mergeCell ref="B3:B5"/>
    <mergeCell ref="A3:A5"/>
    <mergeCell ref="E13:F13"/>
    <mergeCell ref="E12:F12"/>
    <mergeCell ref="E81:F81"/>
    <mergeCell ref="E82:F82"/>
    <mergeCell ref="E79:F79"/>
    <mergeCell ref="E80:F80"/>
    <mergeCell ref="E77:F77"/>
    <mergeCell ref="E78:F78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54:F54"/>
    <mergeCell ref="E55:F55"/>
    <mergeCell ref="E52:F52"/>
    <mergeCell ref="E53:F53"/>
    <mergeCell ref="E50:F50"/>
    <mergeCell ref="E51:F51"/>
    <mergeCell ref="E48:F48"/>
    <mergeCell ref="E49:F49"/>
    <mergeCell ref="E42:F42"/>
    <mergeCell ref="E43:F43"/>
    <mergeCell ref="E40:F40"/>
    <mergeCell ref="E41:F41"/>
    <mergeCell ref="E38:F38"/>
    <mergeCell ref="E39:F39"/>
    <mergeCell ref="E36:F36"/>
    <mergeCell ref="E37:F37"/>
    <mergeCell ref="E34:F34"/>
    <mergeCell ref="E35:F35"/>
    <mergeCell ref="E33:F33"/>
    <mergeCell ref="E31:F31"/>
    <mergeCell ref="E32:F32"/>
    <mergeCell ref="E30:F30"/>
    <mergeCell ref="E29:F29"/>
    <mergeCell ref="E24:F24"/>
    <mergeCell ref="E27:F27"/>
    <mergeCell ref="E28:F28"/>
    <mergeCell ref="E11:F11"/>
    <mergeCell ref="E20:F20"/>
    <mergeCell ref="E21:F21"/>
    <mergeCell ref="E22:F22"/>
    <mergeCell ref="E19:F19"/>
    <mergeCell ref="E18:F18"/>
    <mergeCell ref="E17:F17"/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  <ignoredErrors>
    <ignoredError sqref="I58 I77 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S.Kabitova</cp:lastModifiedBy>
  <cp:lastPrinted>2019-09-14T15:12:47Z</cp:lastPrinted>
  <dcterms:created xsi:type="dcterms:W3CDTF">2006-06-29T10:34:16Z</dcterms:created>
  <dcterms:modified xsi:type="dcterms:W3CDTF">2021-04-26T02:52:51Z</dcterms:modified>
  <cp:category/>
  <cp:version/>
  <cp:contentType/>
  <cp:contentStatus/>
</cp:coreProperties>
</file>